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2. Relación con el Inversionista\01. Resultados Trimestrales\2026\01. 4Q2025\07. Kit inversionistas\"/>
    </mc:Choice>
  </mc:AlternateContent>
  <xr:revisionPtr revIDLastSave="0" documentId="13_ncr:1_{A35AF923-7A1E-46B3-A89A-31010D0DD509}" xr6:coauthVersionLast="47" xr6:coauthVersionMax="47" xr10:uidLastSave="{00000000-0000-0000-0000-000000000000}"/>
  <bookViews>
    <workbookView xWindow="-110" yWindow="-110" windowWidth="19420" windowHeight="10300" xr2:uid="{E8F55569-149A-49C2-962F-C646818C0F42}"/>
  </bookViews>
  <sheets>
    <sheet name="Segmentos Di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" hidden="1">{#N/A,#N/A,FALSE,"balance";#N/A,#N/A,FALSE,"PYG"}</definedName>
    <definedName name="______________________________________________GGF2" hidden="1">{#N/A,#N/A,FALSE,"balance";#N/A,#N/A,FALSE,"PYG"}</definedName>
    <definedName name="______________________________________________OCT2" hidden="1">{#N/A,#N/A,FALSE,"BL&amp;GPA";#N/A,#N/A,FALSE,"Summary";#N/A,#N/A,FALSE,"hts"}</definedName>
    <definedName name="______________________________________________ok1" hidden="1">{#N/A,#N/A,FALSE,"balance";#N/A,#N/A,FALSE,"PYG"}</definedName>
    <definedName name="______________________________________________Ok2" hidden="1">{#N/A,#N/A,FALSE,"balance";#N/A,#N/A,FALSE,"PYG"}</definedName>
    <definedName name="______________________________________________PyG2" hidden="1">{#N/A,#N/A,FALSE,"balance";#N/A,#N/A,FALSE,"PYG"}</definedName>
    <definedName name="______________________________________________PYG3" hidden="1">{#N/A,#N/A,FALSE,"balance";#N/A,#N/A,FALSE,"PYG"}</definedName>
    <definedName name="______________________________________________PyG33" hidden="1">{#N/A,#N/A,FALSE,"balance";#N/A,#N/A,FALSE,"PYG"}</definedName>
    <definedName name="_____________________________________________GGF2" hidden="1">{#N/A,#N/A,FALSE,"balance";#N/A,#N/A,FALSE,"PYG"}</definedName>
    <definedName name="_____________________________________________OCT2" hidden="1">{#N/A,#N/A,FALSE,"BL&amp;GPA";#N/A,#N/A,FALSE,"Summary";#N/A,#N/A,FALSE,"hts"}</definedName>
    <definedName name="_____________________________________________ok1" hidden="1">{#N/A,#N/A,FALSE,"balance";#N/A,#N/A,FALSE,"PYG"}</definedName>
    <definedName name="_____________________________________________Ok2" hidden="1">{#N/A,#N/A,FALSE,"balance";#N/A,#N/A,FALSE,"PYG"}</definedName>
    <definedName name="_____________________________________________PyG2" hidden="1">{#N/A,#N/A,FALSE,"balance";#N/A,#N/A,FALSE,"PYG"}</definedName>
    <definedName name="_____________________________________________PYG3" hidden="1">{#N/A,#N/A,FALSE,"balance";#N/A,#N/A,FALSE,"PYG"}</definedName>
    <definedName name="_____________________________________________PyG33" hidden="1">{#N/A,#N/A,FALSE,"balance";#N/A,#N/A,FALSE,"PYG"}</definedName>
    <definedName name="____________________________________________GGF2" hidden="1">{#N/A,#N/A,FALSE,"balance";#N/A,#N/A,FALSE,"PYG"}</definedName>
    <definedName name="____________________________________________OCT2" hidden="1">{#N/A,#N/A,FALSE,"BL&amp;GPA";#N/A,#N/A,FALSE,"Summary";#N/A,#N/A,FALSE,"hts"}</definedName>
    <definedName name="____________________________________________ok1" hidden="1">{#N/A,#N/A,FALSE,"balance";#N/A,#N/A,FALSE,"PYG"}</definedName>
    <definedName name="____________________________________________Ok2" hidden="1">{#N/A,#N/A,FALSE,"balance";#N/A,#N/A,FALSE,"PYG"}</definedName>
    <definedName name="____________________________________________PyG2" hidden="1">{#N/A,#N/A,FALSE,"balance";#N/A,#N/A,FALSE,"PYG"}</definedName>
    <definedName name="____________________________________________PYG3" hidden="1">{#N/A,#N/A,FALSE,"balance";#N/A,#N/A,FALSE,"PYG"}</definedName>
    <definedName name="____________________________________________PyG33" hidden="1">{#N/A,#N/A,FALSE,"balance";#N/A,#N/A,FALSE,"PYG"}</definedName>
    <definedName name="___________________________________________GGF2" hidden="1">{#N/A,#N/A,FALSE,"balance";#N/A,#N/A,FALSE,"PYG"}</definedName>
    <definedName name="___________________________________________OCT2" hidden="1">{#N/A,#N/A,FALSE,"BL&amp;GPA";#N/A,#N/A,FALSE,"Summary";#N/A,#N/A,FALSE,"hts"}</definedName>
    <definedName name="___________________________________________ok1" hidden="1">{#N/A,#N/A,FALSE,"balance";#N/A,#N/A,FALSE,"PYG"}</definedName>
    <definedName name="___________________________________________Ok2" hidden="1">{#N/A,#N/A,FALSE,"balance";#N/A,#N/A,FALSE,"PYG"}</definedName>
    <definedName name="___________________________________________PyG2" hidden="1">{#N/A,#N/A,FALSE,"balance";#N/A,#N/A,FALSE,"PYG"}</definedName>
    <definedName name="___________________________________________PYG3" hidden="1">{#N/A,#N/A,FALSE,"balance";#N/A,#N/A,FALSE,"PYG"}</definedName>
    <definedName name="___________________________________________PyG33" hidden="1">{#N/A,#N/A,FALSE,"balance";#N/A,#N/A,FALSE,"PYG"}</definedName>
    <definedName name="__________________________________________GGF2" hidden="1">{#N/A,#N/A,FALSE,"balance";#N/A,#N/A,FALSE,"PYG"}</definedName>
    <definedName name="__________________________________________OCT2" hidden="1">{#N/A,#N/A,FALSE,"BL&amp;GPA";#N/A,#N/A,FALSE,"Summary";#N/A,#N/A,FALSE,"hts"}</definedName>
    <definedName name="__________________________________________ok1" hidden="1">{#N/A,#N/A,FALSE,"balance";#N/A,#N/A,FALSE,"PYG"}</definedName>
    <definedName name="__________________________________________Ok2" hidden="1">{#N/A,#N/A,FALSE,"balance";#N/A,#N/A,FALSE,"PYG"}</definedName>
    <definedName name="__________________________________________PyG2" hidden="1">{#N/A,#N/A,FALSE,"balance";#N/A,#N/A,FALSE,"PYG"}</definedName>
    <definedName name="__________________________________________PYG3" hidden="1">{#N/A,#N/A,FALSE,"balance";#N/A,#N/A,FALSE,"PYG"}</definedName>
    <definedName name="__________________________________________PyG33" hidden="1">{#N/A,#N/A,FALSE,"balance";#N/A,#N/A,FALSE,"PYG"}</definedName>
    <definedName name="_________________________________________GGF2" hidden="1">{#N/A,#N/A,FALSE,"balance";#N/A,#N/A,FALSE,"PYG"}</definedName>
    <definedName name="_________________________________________OCT2" hidden="1">{#N/A,#N/A,FALSE,"BL&amp;GPA";#N/A,#N/A,FALSE,"Summary";#N/A,#N/A,FALSE,"hts"}</definedName>
    <definedName name="_________________________________________ok1" hidden="1">{#N/A,#N/A,FALSE,"balance";#N/A,#N/A,FALSE,"PYG"}</definedName>
    <definedName name="_________________________________________Ok2" hidden="1">{#N/A,#N/A,FALSE,"balance";#N/A,#N/A,FALSE,"PYG"}</definedName>
    <definedName name="_________________________________________PyG2" hidden="1">{#N/A,#N/A,FALSE,"balance";#N/A,#N/A,FALSE,"PYG"}</definedName>
    <definedName name="_________________________________________PYG3" hidden="1">{#N/A,#N/A,FALSE,"balance";#N/A,#N/A,FALSE,"PYG"}</definedName>
    <definedName name="_________________________________________PyG33" hidden="1">{#N/A,#N/A,FALSE,"balance";#N/A,#N/A,FALSE,"PYG"}</definedName>
    <definedName name="________________________________________GGF2" hidden="1">{#N/A,#N/A,FALSE,"balance";#N/A,#N/A,FALSE,"PYG"}</definedName>
    <definedName name="________________________________________OCT2" hidden="1">{#N/A,#N/A,FALSE,"BL&amp;GPA";#N/A,#N/A,FALSE,"Summary";#N/A,#N/A,FALSE,"hts"}</definedName>
    <definedName name="________________________________________ok1" hidden="1">{#N/A,#N/A,FALSE,"balance";#N/A,#N/A,FALSE,"PYG"}</definedName>
    <definedName name="________________________________________Ok2" hidden="1">{#N/A,#N/A,FALSE,"balance";#N/A,#N/A,FALSE,"PYG"}</definedName>
    <definedName name="________________________________________PyG2" hidden="1">{#N/A,#N/A,FALSE,"balance";#N/A,#N/A,FALSE,"PYG"}</definedName>
    <definedName name="________________________________________PYG3" hidden="1">{#N/A,#N/A,FALSE,"balance";#N/A,#N/A,FALSE,"PYG"}</definedName>
    <definedName name="________________________________________PyG33" hidden="1">{#N/A,#N/A,FALSE,"balance";#N/A,#N/A,FALSE,"PYG"}</definedName>
    <definedName name="_______________________________________GGF2" hidden="1">{#N/A,#N/A,FALSE,"balance";#N/A,#N/A,FALSE,"PYG"}</definedName>
    <definedName name="_______________________________________OCT2" hidden="1">{#N/A,#N/A,FALSE,"BL&amp;GPA";#N/A,#N/A,FALSE,"Summary";#N/A,#N/A,FALSE,"hts"}</definedName>
    <definedName name="_______________________________________ok1" hidden="1">{#N/A,#N/A,FALSE,"balance";#N/A,#N/A,FALSE,"PYG"}</definedName>
    <definedName name="_______________________________________Ok2" hidden="1">{#N/A,#N/A,FALSE,"balance";#N/A,#N/A,FALSE,"PYG"}</definedName>
    <definedName name="_______________________________________PyG2" hidden="1">{#N/A,#N/A,FALSE,"balance";#N/A,#N/A,FALSE,"PYG"}</definedName>
    <definedName name="_______________________________________PYG3" hidden="1">{#N/A,#N/A,FALSE,"balance";#N/A,#N/A,FALSE,"PYG"}</definedName>
    <definedName name="_______________________________________PyG33" hidden="1">{#N/A,#N/A,FALSE,"balance";#N/A,#N/A,FALSE,"PYG"}</definedName>
    <definedName name="______________________________________GGF2" hidden="1">{#N/A,#N/A,FALSE,"balance";#N/A,#N/A,FALSE,"PYG"}</definedName>
    <definedName name="______________________________________OCT2" hidden="1">{#N/A,#N/A,FALSE,"BL&amp;GPA";#N/A,#N/A,FALSE,"Summary";#N/A,#N/A,FALSE,"hts"}</definedName>
    <definedName name="______________________________________ok1" hidden="1">{#N/A,#N/A,FALSE,"balance";#N/A,#N/A,FALSE,"PYG"}</definedName>
    <definedName name="______________________________________Ok2" hidden="1">{#N/A,#N/A,FALSE,"balance";#N/A,#N/A,FALSE,"PYG"}</definedName>
    <definedName name="______________________________________PyG2" hidden="1">{#N/A,#N/A,FALSE,"balance";#N/A,#N/A,FALSE,"PYG"}</definedName>
    <definedName name="______________________________________PYG3" hidden="1">{#N/A,#N/A,FALSE,"balance";#N/A,#N/A,FALSE,"PYG"}</definedName>
    <definedName name="______________________________________PyG33" hidden="1">{#N/A,#N/A,FALSE,"balance";#N/A,#N/A,FALSE,"PYG"}</definedName>
    <definedName name="_____________________________________GGF2" hidden="1">{#N/A,#N/A,FALSE,"balance";#N/A,#N/A,FALSE,"PYG"}</definedName>
    <definedName name="_____________________________________OCT2" hidden="1">{#N/A,#N/A,FALSE,"BL&amp;GPA";#N/A,#N/A,FALSE,"Summary";#N/A,#N/A,FALSE,"hts"}</definedName>
    <definedName name="_____________________________________ok1" hidden="1">{#N/A,#N/A,FALSE,"balance";#N/A,#N/A,FALSE,"PYG"}</definedName>
    <definedName name="_____________________________________Ok2" hidden="1">{#N/A,#N/A,FALSE,"balance";#N/A,#N/A,FALSE,"PYG"}</definedName>
    <definedName name="_____________________________________PyG2" hidden="1">{#N/A,#N/A,FALSE,"balance";#N/A,#N/A,FALSE,"PYG"}</definedName>
    <definedName name="_____________________________________PYG3" hidden="1">{#N/A,#N/A,FALSE,"balance";#N/A,#N/A,FALSE,"PYG"}</definedName>
    <definedName name="_____________________________________PyG33" hidden="1">{#N/A,#N/A,FALSE,"balance";#N/A,#N/A,FALSE,"PYG"}</definedName>
    <definedName name="____________________________________GGF2" hidden="1">{#N/A,#N/A,FALSE,"balance";#N/A,#N/A,FALSE,"PYG"}</definedName>
    <definedName name="____________________________________OCT2" hidden="1">{#N/A,#N/A,FALSE,"BL&amp;GPA";#N/A,#N/A,FALSE,"Summary";#N/A,#N/A,FALSE,"hts"}</definedName>
    <definedName name="____________________________________ok1" hidden="1">{#N/A,#N/A,FALSE,"balance";#N/A,#N/A,FALSE,"PYG"}</definedName>
    <definedName name="____________________________________Ok2" hidden="1">{#N/A,#N/A,FALSE,"balance";#N/A,#N/A,FALSE,"PYG"}</definedName>
    <definedName name="____________________________________PyG2" hidden="1">{#N/A,#N/A,FALSE,"balance";#N/A,#N/A,FALSE,"PYG"}</definedName>
    <definedName name="____________________________________PYG3" hidden="1">{#N/A,#N/A,FALSE,"balance";#N/A,#N/A,FALSE,"PYG"}</definedName>
    <definedName name="____________________________________PyG33" hidden="1">{#N/A,#N/A,FALSE,"balance";#N/A,#N/A,FALSE,"PYG"}</definedName>
    <definedName name="___________________________________GGF2" hidden="1">{#N/A,#N/A,FALSE,"balance";#N/A,#N/A,FALSE,"PYG"}</definedName>
    <definedName name="___________________________________OCT2" hidden="1">{#N/A,#N/A,FALSE,"BL&amp;GPA";#N/A,#N/A,FALSE,"Summary";#N/A,#N/A,FALSE,"hts"}</definedName>
    <definedName name="___________________________________ok1" hidden="1">{#N/A,#N/A,FALSE,"balance";#N/A,#N/A,FALSE,"PYG"}</definedName>
    <definedName name="___________________________________Ok2" hidden="1">{#N/A,#N/A,FALSE,"balance";#N/A,#N/A,FALSE,"PYG"}</definedName>
    <definedName name="___________________________________PyG2" hidden="1">{#N/A,#N/A,FALSE,"balance";#N/A,#N/A,FALSE,"PYG"}</definedName>
    <definedName name="___________________________________PYG3" hidden="1">{#N/A,#N/A,FALSE,"balance";#N/A,#N/A,FALSE,"PYG"}</definedName>
    <definedName name="___________________________________PyG33" hidden="1">{#N/A,#N/A,FALSE,"balance";#N/A,#N/A,FALSE,"PYG"}</definedName>
    <definedName name="__________________________________GGF2" hidden="1">{#N/A,#N/A,FALSE,"balance";#N/A,#N/A,FALSE,"PYG"}</definedName>
    <definedName name="__________________________________OCT2" hidden="1">{#N/A,#N/A,FALSE,"BL&amp;GPA";#N/A,#N/A,FALSE,"Summary";#N/A,#N/A,FALSE,"hts"}</definedName>
    <definedName name="__________________________________ok1" hidden="1">{#N/A,#N/A,FALSE,"balance";#N/A,#N/A,FALSE,"PYG"}</definedName>
    <definedName name="__________________________________Ok2" hidden="1">{#N/A,#N/A,FALSE,"balance";#N/A,#N/A,FALSE,"PYG"}</definedName>
    <definedName name="__________________________________PyG2" hidden="1">{#N/A,#N/A,FALSE,"balance";#N/A,#N/A,FALSE,"PYG"}</definedName>
    <definedName name="__________________________________PYG3" hidden="1">{#N/A,#N/A,FALSE,"balance";#N/A,#N/A,FALSE,"PYG"}</definedName>
    <definedName name="__________________________________PyG33" hidden="1">{#N/A,#N/A,FALSE,"balance";#N/A,#N/A,FALSE,"PYG"}</definedName>
    <definedName name="_________________________________GGF2" hidden="1">{#N/A,#N/A,FALSE,"balance";#N/A,#N/A,FALSE,"PYG"}</definedName>
    <definedName name="_________________________________OCT2" hidden="1">{#N/A,#N/A,FALSE,"BL&amp;GPA";#N/A,#N/A,FALSE,"Summary";#N/A,#N/A,FALSE,"hts"}</definedName>
    <definedName name="_________________________________ok1" hidden="1">{#N/A,#N/A,FALSE,"balance";#N/A,#N/A,FALSE,"PYG"}</definedName>
    <definedName name="_________________________________Ok2" hidden="1">{#N/A,#N/A,FALSE,"balance";#N/A,#N/A,FALSE,"PYG"}</definedName>
    <definedName name="_________________________________PyG2" hidden="1">{#N/A,#N/A,FALSE,"balance";#N/A,#N/A,FALSE,"PYG"}</definedName>
    <definedName name="_________________________________PYG3" hidden="1">{#N/A,#N/A,FALSE,"balance";#N/A,#N/A,FALSE,"PYG"}</definedName>
    <definedName name="_________________________________PyG33" hidden="1">{#N/A,#N/A,FALSE,"balance";#N/A,#N/A,FALSE,"PYG"}</definedName>
    <definedName name="________________________________GGF2" hidden="1">{#N/A,#N/A,FALSE,"balance";#N/A,#N/A,FALSE,"PYG"}</definedName>
    <definedName name="________________________________OCT2" hidden="1">{#N/A,#N/A,FALSE,"BL&amp;GPA";#N/A,#N/A,FALSE,"Summary";#N/A,#N/A,FALSE,"hts"}</definedName>
    <definedName name="________________________________ok1" hidden="1">{#N/A,#N/A,FALSE,"balance";#N/A,#N/A,FALSE,"PYG"}</definedName>
    <definedName name="________________________________Ok2" hidden="1">{#N/A,#N/A,FALSE,"balance";#N/A,#N/A,FALSE,"PYG"}</definedName>
    <definedName name="________________________________PyG2" hidden="1">{#N/A,#N/A,FALSE,"balance";#N/A,#N/A,FALSE,"PYG"}</definedName>
    <definedName name="________________________________PYG3" hidden="1">{#N/A,#N/A,FALSE,"balance";#N/A,#N/A,FALSE,"PYG"}</definedName>
    <definedName name="________________________________PyG33" hidden="1">{#N/A,#N/A,FALSE,"balance";#N/A,#N/A,FALSE,"PYG"}</definedName>
    <definedName name="_______________________________GGF2" hidden="1">{#N/A,#N/A,FALSE,"balance";#N/A,#N/A,FALSE,"PYG"}</definedName>
    <definedName name="_______________________________OCT2" hidden="1">{#N/A,#N/A,FALSE,"BL&amp;GPA";#N/A,#N/A,FALSE,"Summary";#N/A,#N/A,FALSE,"hts"}</definedName>
    <definedName name="_______________________________ok1" hidden="1">{#N/A,#N/A,FALSE,"balance";#N/A,#N/A,FALSE,"PYG"}</definedName>
    <definedName name="_______________________________Ok2" hidden="1">{#N/A,#N/A,FALSE,"balance";#N/A,#N/A,FALSE,"PYG"}</definedName>
    <definedName name="_______________________________PyG2" hidden="1">{#N/A,#N/A,FALSE,"balance";#N/A,#N/A,FALSE,"PYG"}</definedName>
    <definedName name="_______________________________PYG3" hidden="1">{#N/A,#N/A,FALSE,"balance";#N/A,#N/A,FALSE,"PYG"}</definedName>
    <definedName name="_______________________________PyG33" hidden="1">{#N/A,#N/A,FALSE,"balance";#N/A,#N/A,FALSE,"PYG"}</definedName>
    <definedName name="______________________________GGF2" hidden="1">{#N/A,#N/A,FALSE,"balance";#N/A,#N/A,FALSE,"PYG"}</definedName>
    <definedName name="______________________________OCT2" hidden="1">{#N/A,#N/A,FALSE,"BL&amp;GPA";#N/A,#N/A,FALSE,"Summary";#N/A,#N/A,FALSE,"hts"}</definedName>
    <definedName name="______________________________ok1" hidden="1">{#N/A,#N/A,FALSE,"balance";#N/A,#N/A,FALSE,"PYG"}</definedName>
    <definedName name="______________________________Ok2" hidden="1">{#N/A,#N/A,FALSE,"balance";#N/A,#N/A,FALSE,"PYG"}</definedName>
    <definedName name="______________________________PyG2" hidden="1">{#N/A,#N/A,FALSE,"balance";#N/A,#N/A,FALSE,"PYG"}</definedName>
    <definedName name="______________________________PYG3" hidden="1">{#N/A,#N/A,FALSE,"balance";#N/A,#N/A,FALSE,"PYG"}</definedName>
    <definedName name="______________________________PyG33" hidden="1">{#N/A,#N/A,FALSE,"balance";#N/A,#N/A,FALSE,"PYG"}</definedName>
    <definedName name="_____________________________GGF2" hidden="1">{#N/A,#N/A,FALSE,"balance";#N/A,#N/A,FALSE,"PYG"}</definedName>
    <definedName name="_____________________________OCT2" hidden="1">{#N/A,#N/A,FALSE,"BL&amp;GPA";#N/A,#N/A,FALSE,"Summary";#N/A,#N/A,FALSE,"hts"}</definedName>
    <definedName name="_____________________________ok1" hidden="1">{#N/A,#N/A,FALSE,"balance";#N/A,#N/A,FALSE,"PYG"}</definedName>
    <definedName name="_____________________________Ok2" hidden="1">{#N/A,#N/A,FALSE,"balance";#N/A,#N/A,FALSE,"PYG"}</definedName>
    <definedName name="_____________________________PyG2" hidden="1">{#N/A,#N/A,FALSE,"balance";#N/A,#N/A,FALSE,"PYG"}</definedName>
    <definedName name="_____________________________PYG3" hidden="1">{#N/A,#N/A,FALSE,"balance";#N/A,#N/A,FALSE,"PYG"}</definedName>
    <definedName name="_____________________________PyG33" hidden="1">{#N/A,#N/A,FALSE,"balance";#N/A,#N/A,FALSE,"PYG"}</definedName>
    <definedName name="____________________________GGF2" hidden="1">{#N/A,#N/A,FALSE,"balance";#N/A,#N/A,FALSE,"PYG"}</definedName>
    <definedName name="____________________________OCT2" hidden="1">{#N/A,#N/A,FALSE,"BL&amp;GPA";#N/A,#N/A,FALSE,"Summary";#N/A,#N/A,FALSE,"hts"}</definedName>
    <definedName name="____________________________ok1" hidden="1">{#N/A,#N/A,FALSE,"balance";#N/A,#N/A,FALSE,"PYG"}</definedName>
    <definedName name="____________________________Ok2" hidden="1">{#N/A,#N/A,FALSE,"balance";#N/A,#N/A,FALSE,"PYG"}</definedName>
    <definedName name="____________________________PyG2" hidden="1">{#N/A,#N/A,FALSE,"balance";#N/A,#N/A,FALSE,"PYG"}</definedName>
    <definedName name="____________________________PYG3" hidden="1">{#N/A,#N/A,FALSE,"balance";#N/A,#N/A,FALSE,"PYG"}</definedName>
    <definedName name="____________________________PyG33" hidden="1">{#N/A,#N/A,FALSE,"balance";#N/A,#N/A,FALSE,"PYG"}</definedName>
    <definedName name="___________________________GGF2" hidden="1">{#N/A,#N/A,FALSE,"balance";#N/A,#N/A,FALSE,"PYG"}</definedName>
    <definedName name="___________________________OCT2" hidden="1">{#N/A,#N/A,FALSE,"BL&amp;GPA";#N/A,#N/A,FALSE,"Summary";#N/A,#N/A,FALSE,"hts"}</definedName>
    <definedName name="___________________________ok1" hidden="1">{#N/A,#N/A,FALSE,"balance";#N/A,#N/A,FALSE,"PYG"}</definedName>
    <definedName name="___________________________Ok2" hidden="1">{#N/A,#N/A,FALSE,"balance";#N/A,#N/A,FALSE,"PYG"}</definedName>
    <definedName name="___________________________PyG2" hidden="1">{#N/A,#N/A,FALSE,"balance";#N/A,#N/A,FALSE,"PYG"}</definedName>
    <definedName name="___________________________PYG3" hidden="1">{#N/A,#N/A,FALSE,"balance";#N/A,#N/A,FALSE,"PYG"}</definedName>
    <definedName name="___________________________PyG33" hidden="1">{#N/A,#N/A,FALSE,"balance";#N/A,#N/A,FALSE,"PYG"}</definedName>
    <definedName name="__________________________GGF2" hidden="1">{#N/A,#N/A,FALSE,"balance";#N/A,#N/A,FALSE,"PYG"}</definedName>
    <definedName name="__________________________OCT2" hidden="1">{#N/A,#N/A,FALSE,"BL&amp;GPA";#N/A,#N/A,FALSE,"Summary";#N/A,#N/A,FALSE,"hts"}</definedName>
    <definedName name="__________________________ok1" hidden="1">{#N/A,#N/A,FALSE,"balance";#N/A,#N/A,FALSE,"PYG"}</definedName>
    <definedName name="__________________________Ok2" hidden="1">{#N/A,#N/A,FALSE,"balance";#N/A,#N/A,FALSE,"PYG"}</definedName>
    <definedName name="__________________________PyG2" hidden="1">{#N/A,#N/A,FALSE,"balance";#N/A,#N/A,FALSE,"PYG"}</definedName>
    <definedName name="__________________________PYG3" hidden="1">{#N/A,#N/A,FALSE,"balance";#N/A,#N/A,FALSE,"PYG"}</definedName>
    <definedName name="__________________________PyG33" hidden="1">{#N/A,#N/A,FALSE,"balance";#N/A,#N/A,FALSE,"PYG"}</definedName>
    <definedName name="_________________________GGF2" hidden="1">{#N/A,#N/A,FALSE,"balance";#N/A,#N/A,FALSE,"PYG"}</definedName>
    <definedName name="_________________________OCT2" hidden="1">{#N/A,#N/A,FALSE,"BL&amp;GPA";#N/A,#N/A,FALSE,"Summary";#N/A,#N/A,FALSE,"hts"}</definedName>
    <definedName name="_________________________ok1" hidden="1">{#N/A,#N/A,FALSE,"balance";#N/A,#N/A,FALSE,"PYG"}</definedName>
    <definedName name="_________________________Ok2" hidden="1">{#N/A,#N/A,FALSE,"balance";#N/A,#N/A,FALSE,"PYG"}</definedName>
    <definedName name="_________________________PyG2" hidden="1">{#N/A,#N/A,FALSE,"balance";#N/A,#N/A,FALSE,"PYG"}</definedName>
    <definedName name="_________________________PYG3" hidden="1">{#N/A,#N/A,FALSE,"balance";#N/A,#N/A,FALSE,"PYG"}</definedName>
    <definedName name="_________________________PyG33" hidden="1">{#N/A,#N/A,FALSE,"balance";#N/A,#N/A,FALSE,"PYG"}</definedName>
    <definedName name="________________________GGF2" hidden="1">{#N/A,#N/A,FALSE,"balance";#N/A,#N/A,FALSE,"PYG"}</definedName>
    <definedName name="________________________OCT2" hidden="1">{#N/A,#N/A,FALSE,"BL&amp;GPA";#N/A,#N/A,FALSE,"Summary";#N/A,#N/A,FALSE,"hts"}</definedName>
    <definedName name="________________________ok1" hidden="1">{#N/A,#N/A,FALSE,"balance";#N/A,#N/A,FALSE,"PYG"}</definedName>
    <definedName name="________________________Ok2" hidden="1">{#N/A,#N/A,FALSE,"balance";#N/A,#N/A,FALSE,"PYG"}</definedName>
    <definedName name="________________________PyG2" hidden="1">{#N/A,#N/A,FALSE,"balance";#N/A,#N/A,FALSE,"PYG"}</definedName>
    <definedName name="________________________PYG3" hidden="1">{#N/A,#N/A,FALSE,"balance";#N/A,#N/A,FALSE,"PYG"}</definedName>
    <definedName name="________________________PyG33" hidden="1">{#N/A,#N/A,FALSE,"balance";#N/A,#N/A,FALSE,"PYG"}</definedName>
    <definedName name="_______________________GGF2" hidden="1">{#N/A,#N/A,FALSE,"balance";#N/A,#N/A,FALSE,"PYG"}</definedName>
    <definedName name="_______________________OCT2" hidden="1">{#N/A,#N/A,FALSE,"BL&amp;GPA";#N/A,#N/A,FALSE,"Summary";#N/A,#N/A,FALSE,"hts"}</definedName>
    <definedName name="_______________________ok1" hidden="1">{#N/A,#N/A,FALSE,"balance";#N/A,#N/A,FALSE,"PYG"}</definedName>
    <definedName name="_______________________Ok2" hidden="1">{#N/A,#N/A,FALSE,"balance";#N/A,#N/A,FALSE,"PYG"}</definedName>
    <definedName name="_______________________PyG2" hidden="1">{#N/A,#N/A,FALSE,"balance";#N/A,#N/A,FALSE,"PYG"}</definedName>
    <definedName name="_______________________PYG3" hidden="1">{#N/A,#N/A,FALSE,"balance";#N/A,#N/A,FALSE,"PYG"}</definedName>
    <definedName name="_______________________PyG33" hidden="1">{#N/A,#N/A,FALSE,"balance";#N/A,#N/A,FALSE,"PYG"}</definedName>
    <definedName name="______________________GGF2" hidden="1">{#N/A,#N/A,FALSE,"balance";#N/A,#N/A,FALSE,"PYG"}</definedName>
    <definedName name="______________________OCT2" hidden="1">{#N/A,#N/A,FALSE,"BL&amp;GPA";#N/A,#N/A,FALSE,"Summary";#N/A,#N/A,FALSE,"hts"}</definedName>
    <definedName name="______________________ok1" hidden="1">{#N/A,#N/A,FALSE,"balance";#N/A,#N/A,FALSE,"PYG"}</definedName>
    <definedName name="______________________Ok2" hidden="1">{#N/A,#N/A,FALSE,"balance";#N/A,#N/A,FALSE,"PYG"}</definedName>
    <definedName name="______________________PyG2" hidden="1">{#N/A,#N/A,FALSE,"balance";#N/A,#N/A,FALSE,"PYG"}</definedName>
    <definedName name="______________________PYG3" hidden="1">{#N/A,#N/A,FALSE,"balance";#N/A,#N/A,FALSE,"PYG"}</definedName>
    <definedName name="______________________PyG33" hidden="1">{#N/A,#N/A,FALSE,"balance";#N/A,#N/A,FALSE,"PYG"}</definedName>
    <definedName name="_____________________GGF2" hidden="1">{#N/A,#N/A,FALSE,"balance";#N/A,#N/A,FALSE,"PYG"}</definedName>
    <definedName name="_____________________OCT2" hidden="1">{#N/A,#N/A,FALSE,"BL&amp;GPA";#N/A,#N/A,FALSE,"Summary";#N/A,#N/A,FALSE,"hts"}</definedName>
    <definedName name="_____________________ok1" hidden="1">{#N/A,#N/A,FALSE,"balance";#N/A,#N/A,FALSE,"PYG"}</definedName>
    <definedName name="_____________________Ok2" hidden="1">{#N/A,#N/A,FALSE,"balance";#N/A,#N/A,FALSE,"PYG"}</definedName>
    <definedName name="_____________________PyG2" hidden="1">{#N/A,#N/A,FALSE,"balance";#N/A,#N/A,FALSE,"PYG"}</definedName>
    <definedName name="_____________________PYG3" hidden="1">{#N/A,#N/A,FALSE,"balance";#N/A,#N/A,FALSE,"PYG"}</definedName>
    <definedName name="_____________________PyG33" hidden="1">{#N/A,#N/A,FALSE,"balance";#N/A,#N/A,FALSE,"PYG"}</definedName>
    <definedName name="____________________GGF2" hidden="1">{#N/A,#N/A,FALSE,"balance";#N/A,#N/A,FALSE,"PYG"}</definedName>
    <definedName name="____________________OCT2" hidden="1">{#N/A,#N/A,FALSE,"BL&amp;GPA";#N/A,#N/A,FALSE,"Summary";#N/A,#N/A,FALSE,"hts"}</definedName>
    <definedName name="____________________ok1" hidden="1">{#N/A,#N/A,FALSE,"balance";#N/A,#N/A,FALSE,"PYG"}</definedName>
    <definedName name="____________________Ok2" hidden="1">{#N/A,#N/A,FALSE,"balance";#N/A,#N/A,FALSE,"PYG"}</definedName>
    <definedName name="____________________PyG2" hidden="1">{#N/A,#N/A,FALSE,"balance";#N/A,#N/A,FALSE,"PYG"}</definedName>
    <definedName name="____________________PYG3" hidden="1">{#N/A,#N/A,FALSE,"balance";#N/A,#N/A,FALSE,"PYG"}</definedName>
    <definedName name="____________________PyG33" hidden="1">{#N/A,#N/A,FALSE,"balance";#N/A,#N/A,FALSE,"PYG"}</definedName>
    <definedName name="___________________GGF2" hidden="1">{#N/A,#N/A,FALSE,"balance";#N/A,#N/A,FALSE,"PYG"}</definedName>
    <definedName name="___________________OCT2" hidden="1">{#N/A,#N/A,FALSE,"BL&amp;GPA";#N/A,#N/A,FALSE,"Summary";#N/A,#N/A,FALSE,"hts"}</definedName>
    <definedName name="___________________ok1" hidden="1">{#N/A,#N/A,FALSE,"balance";#N/A,#N/A,FALSE,"PYG"}</definedName>
    <definedName name="___________________Ok2" hidden="1">{#N/A,#N/A,FALSE,"balance";#N/A,#N/A,FALSE,"PYG"}</definedName>
    <definedName name="___________________PyG2" hidden="1">{#N/A,#N/A,FALSE,"balance";#N/A,#N/A,FALSE,"PYG"}</definedName>
    <definedName name="___________________PYG3" hidden="1">{#N/A,#N/A,FALSE,"balance";#N/A,#N/A,FALSE,"PYG"}</definedName>
    <definedName name="___________________PyG33" hidden="1">{#N/A,#N/A,FALSE,"balance";#N/A,#N/A,FALSE,"PYG"}</definedName>
    <definedName name="__________________GGF2" hidden="1">{#N/A,#N/A,FALSE,"balance";#N/A,#N/A,FALSE,"PYG"}</definedName>
    <definedName name="__________________OCT2" hidden="1">{#N/A,#N/A,FALSE,"BL&amp;GPA";#N/A,#N/A,FALSE,"Summary";#N/A,#N/A,FALSE,"hts"}</definedName>
    <definedName name="__________________ok1" hidden="1">{#N/A,#N/A,FALSE,"balance";#N/A,#N/A,FALSE,"PYG"}</definedName>
    <definedName name="__________________Ok2" hidden="1">{#N/A,#N/A,FALSE,"balance";#N/A,#N/A,FALSE,"PYG"}</definedName>
    <definedName name="__________________PyG2" hidden="1">{#N/A,#N/A,FALSE,"balance";#N/A,#N/A,FALSE,"PYG"}</definedName>
    <definedName name="__________________PYG3" hidden="1">{#N/A,#N/A,FALSE,"balance";#N/A,#N/A,FALSE,"PYG"}</definedName>
    <definedName name="__________________PyG33" hidden="1">{#N/A,#N/A,FALSE,"balance";#N/A,#N/A,FALSE,"PYG"}</definedName>
    <definedName name="_________________GGF2" hidden="1">{#N/A,#N/A,FALSE,"balance";#N/A,#N/A,FALSE,"PYG"}</definedName>
    <definedName name="_________________OCT2" hidden="1">{#N/A,#N/A,FALSE,"BL&amp;GPA";#N/A,#N/A,FALSE,"Summary";#N/A,#N/A,FALSE,"hts"}</definedName>
    <definedName name="_________________ok1" hidden="1">{#N/A,#N/A,FALSE,"balance";#N/A,#N/A,FALSE,"PYG"}</definedName>
    <definedName name="_________________Ok2" hidden="1">{#N/A,#N/A,FALSE,"balance";#N/A,#N/A,FALSE,"PYG"}</definedName>
    <definedName name="_________________PyG2" hidden="1">{#N/A,#N/A,FALSE,"balance";#N/A,#N/A,FALSE,"PYG"}</definedName>
    <definedName name="_________________PYG3" hidden="1">{#N/A,#N/A,FALSE,"balance";#N/A,#N/A,FALSE,"PYG"}</definedName>
    <definedName name="_________________PyG33" hidden="1">{#N/A,#N/A,FALSE,"balance";#N/A,#N/A,FALSE,"PYG"}</definedName>
    <definedName name="________________GGF2" hidden="1">{#N/A,#N/A,FALSE,"balance";#N/A,#N/A,FALSE,"PYG"}</definedName>
    <definedName name="________________OCT2" hidden="1">{#N/A,#N/A,FALSE,"BL&amp;GPA";#N/A,#N/A,FALSE,"Summary";#N/A,#N/A,FALSE,"hts"}</definedName>
    <definedName name="________________ok1" hidden="1">{#N/A,#N/A,FALSE,"balance";#N/A,#N/A,FALSE,"PYG"}</definedName>
    <definedName name="________________Ok2" hidden="1">{#N/A,#N/A,FALSE,"balance";#N/A,#N/A,FALSE,"PYG"}</definedName>
    <definedName name="________________PyG2" hidden="1">{#N/A,#N/A,FALSE,"balance";#N/A,#N/A,FALSE,"PYG"}</definedName>
    <definedName name="________________PYG3" hidden="1">{#N/A,#N/A,FALSE,"balance";#N/A,#N/A,FALSE,"PYG"}</definedName>
    <definedName name="________________PyG33" hidden="1">{#N/A,#N/A,FALSE,"balance";#N/A,#N/A,FALSE,"PYG"}</definedName>
    <definedName name="_______________GGF2" hidden="1">{#N/A,#N/A,FALSE,"balance";#N/A,#N/A,FALSE,"PYG"}</definedName>
    <definedName name="_______________OCT2" hidden="1">{#N/A,#N/A,FALSE,"BL&amp;GPA";#N/A,#N/A,FALSE,"Summary";#N/A,#N/A,FALSE,"hts"}</definedName>
    <definedName name="_______________ok1" hidden="1">{#N/A,#N/A,FALSE,"balance";#N/A,#N/A,FALSE,"PYG"}</definedName>
    <definedName name="_______________Ok2" hidden="1">{#N/A,#N/A,FALSE,"balance";#N/A,#N/A,FALSE,"PYG"}</definedName>
    <definedName name="_______________PyG2" hidden="1">{#N/A,#N/A,FALSE,"balance";#N/A,#N/A,FALSE,"PYG"}</definedName>
    <definedName name="_______________PYG3" hidden="1">{#N/A,#N/A,FALSE,"balance";#N/A,#N/A,FALSE,"PYG"}</definedName>
    <definedName name="_______________PyG33" hidden="1">{#N/A,#N/A,FALSE,"balance";#N/A,#N/A,FALSE,"PYG"}</definedName>
    <definedName name="______________GGF2" hidden="1">{#N/A,#N/A,FALSE,"balance";#N/A,#N/A,FALSE,"PYG"}</definedName>
    <definedName name="______________OCT2" hidden="1">{#N/A,#N/A,FALSE,"BL&amp;GPA";#N/A,#N/A,FALSE,"Summary";#N/A,#N/A,FALSE,"hts"}</definedName>
    <definedName name="______________ok1" hidden="1">{#N/A,#N/A,FALSE,"balance";#N/A,#N/A,FALSE,"PYG"}</definedName>
    <definedName name="______________Ok2" hidden="1">{#N/A,#N/A,FALSE,"balance";#N/A,#N/A,FALSE,"PYG"}</definedName>
    <definedName name="______________PyG2" hidden="1">{#N/A,#N/A,FALSE,"balance";#N/A,#N/A,FALSE,"PYG"}</definedName>
    <definedName name="______________PYG3" hidden="1">{#N/A,#N/A,FALSE,"balance";#N/A,#N/A,FALSE,"PYG"}</definedName>
    <definedName name="______________PyG33" hidden="1">{#N/A,#N/A,FALSE,"balance";#N/A,#N/A,FALSE,"PYG"}</definedName>
    <definedName name="_____________GGF2" hidden="1">{#N/A,#N/A,FALSE,"balance";#N/A,#N/A,FALSE,"PYG"}</definedName>
    <definedName name="_____________OCT2" hidden="1">{#N/A,#N/A,FALSE,"BL&amp;GPA";#N/A,#N/A,FALSE,"Summary";#N/A,#N/A,FALSE,"hts"}</definedName>
    <definedName name="_____________ok1" hidden="1">{#N/A,#N/A,FALSE,"balance";#N/A,#N/A,FALSE,"PYG"}</definedName>
    <definedName name="_____________Ok2" hidden="1">{#N/A,#N/A,FALSE,"balance";#N/A,#N/A,FALSE,"PYG"}</definedName>
    <definedName name="_____________PyG2" hidden="1">{#N/A,#N/A,FALSE,"balance";#N/A,#N/A,FALSE,"PYG"}</definedName>
    <definedName name="_____________PYG3" hidden="1">{#N/A,#N/A,FALSE,"balance";#N/A,#N/A,FALSE,"PYG"}</definedName>
    <definedName name="_____________PyG33" hidden="1">{#N/A,#N/A,FALSE,"balance";#N/A,#N/A,FALSE,"PYG"}</definedName>
    <definedName name="____________GGF2" hidden="1">{#N/A,#N/A,FALSE,"balance";#N/A,#N/A,FALSE,"PYG"}</definedName>
    <definedName name="____________OCT2" hidden="1">{#N/A,#N/A,FALSE,"BL&amp;GPA";#N/A,#N/A,FALSE,"Summary";#N/A,#N/A,FALSE,"hts"}</definedName>
    <definedName name="____________ok1" hidden="1">{#N/A,#N/A,FALSE,"balance";#N/A,#N/A,FALSE,"PYG"}</definedName>
    <definedName name="____________Ok2" hidden="1">{#N/A,#N/A,FALSE,"balance";#N/A,#N/A,FALSE,"PYG"}</definedName>
    <definedName name="____________PyG2" hidden="1">{#N/A,#N/A,FALSE,"balance";#N/A,#N/A,FALSE,"PYG"}</definedName>
    <definedName name="____________PYG3" hidden="1">{#N/A,#N/A,FALSE,"balance";#N/A,#N/A,FALSE,"PYG"}</definedName>
    <definedName name="____________PyG33" hidden="1">{#N/A,#N/A,FALSE,"balance";#N/A,#N/A,FALSE,"PYG"}</definedName>
    <definedName name="___________GGF2" hidden="1">{#N/A,#N/A,FALSE,"balance";#N/A,#N/A,FALSE,"PYG"}</definedName>
    <definedName name="___________OCT2" hidden="1">{#N/A,#N/A,FALSE,"BL&amp;GPA";#N/A,#N/A,FALSE,"Summary";#N/A,#N/A,FALSE,"hts"}</definedName>
    <definedName name="___________ok1" hidden="1">{#N/A,#N/A,FALSE,"balance";#N/A,#N/A,FALSE,"PYG"}</definedName>
    <definedName name="___________Ok2" hidden="1">{#N/A,#N/A,FALSE,"balance";#N/A,#N/A,FALSE,"PYG"}</definedName>
    <definedName name="___________PyG2" hidden="1">{#N/A,#N/A,FALSE,"balance";#N/A,#N/A,FALSE,"PYG"}</definedName>
    <definedName name="___________PYG3" hidden="1">{#N/A,#N/A,FALSE,"balance";#N/A,#N/A,FALSE,"PYG"}</definedName>
    <definedName name="___________PyG33" hidden="1">{#N/A,#N/A,FALSE,"balance";#N/A,#N/A,FALSE,"PYG"}</definedName>
    <definedName name="__________GGF2" hidden="1">{#N/A,#N/A,FALSE,"balance";#N/A,#N/A,FALSE,"PYG"}</definedName>
    <definedName name="__________OCT2" hidden="1">{#N/A,#N/A,FALSE,"BL&amp;GPA";#N/A,#N/A,FALSE,"Summary";#N/A,#N/A,FALSE,"hts"}</definedName>
    <definedName name="__________ok1" hidden="1">{#N/A,#N/A,FALSE,"balance";#N/A,#N/A,FALSE,"PYG"}</definedName>
    <definedName name="__________Ok2" hidden="1">{#N/A,#N/A,FALSE,"balance";#N/A,#N/A,FALSE,"PYG"}</definedName>
    <definedName name="__________PyG2" hidden="1">{#N/A,#N/A,FALSE,"balance";#N/A,#N/A,FALSE,"PYG"}</definedName>
    <definedName name="__________PYG3" hidden="1">{#N/A,#N/A,FALSE,"balance";#N/A,#N/A,FALSE,"PYG"}</definedName>
    <definedName name="__________PyG33" hidden="1">{#N/A,#N/A,FALSE,"balance";#N/A,#N/A,FALSE,"PYG"}</definedName>
    <definedName name="_________GGF2" hidden="1">{#N/A,#N/A,FALSE,"balance";#N/A,#N/A,FALSE,"PYG"}</definedName>
    <definedName name="_________OCT2" hidden="1">{#N/A,#N/A,FALSE,"BL&amp;GPA";#N/A,#N/A,FALSE,"Summary";#N/A,#N/A,FALSE,"hts"}</definedName>
    <definedName name="_________ok1" hidden="1">{#N/A,#N/A,FALSE,"balance";#N/A,#N/A,FALSE,"PYG"}</definedName>
    <definedName name="_________Ok2" hidden="1">{#N/A,#N/A,FALSE,"balance";#N/A,#N/A,FALSE,"PYG"}</definedName>
    <definedName name="_________PyG2" hidden="1">{#N/A,#N/A,FALSE,"balance";#N/A,#N/A,FALSE,"PYG"}</definedName>
    <definedName name="_________PYG3" hidden="1">{#N/A,#N/A,FALSE,"balance";#N/A,#N/A,FALSE,"PYG"}</definedName>
    <definedName name="_________PyG33" hidden="1">{#N/A,#N/A,FALSE,"balance";#N/A,#N/A,FALSE,"PYG"}</definedName>
    <definedName name="________GGF2" hidden="1">{#N/A,#N/A,FALSE,"balance";#N/A,#N/A,FALSE,"PYG"}</definedName>
    <definedName name="________OCT2" hidden="1">{#N/A,#N/A,FALSE,"BL&amp;GPA";#N/A,#N/A,FALSE,"Summary";#N/A,#N/A,FALSE,"hts"}</definedName>
    <definedName name="________ok1" hidden="1">{#N/A,#N/A,FALSE,"balance";#N/A,#N/A,FALSE,"PYG"}</definedName>
    <definedName name="________Ok2" hidden="1">{#N/A,#N/A,FALSE,"balance";#N/A,#N/A,FALSE,"PYG"}</definedName>
    <definedName name="________PyG2" hidden="1">{#N/A,#N/A,FALSE,"balance";#N/A,#N/A,FALSE,"PYG"}</definedName>
    <definedName name="________PYG3" hidden="1">{#N/A,#N/A,FALSE,"balance";#N/A,#N/A,FALSE,"PYG"}</definedName>
    <definedName name="________PyG33" hidden="1">{#N/A,#N/A,FALSE,"balance";#N/A,#N/A,FALSE,"PYG"}</definedName>
    <definedName name="_______GGF2" hidden="1">{#N/A,#N/A,FALSE,"balance";#N/A,#N/A,FALSE,"PYG"}</definedName>
    <definedName name="_______OCT2" hidden="1">{#N/A,#N/A,FALSE,"BL&amp;GPA";#N/A,#N/A,FALSE,"Summary";#N/A,#N/A,FALSE,"hts"}</definedName>
    <definedName name="_______ok1" hidden="1">{#N/A,#N/A,FALSE,"balance";#N/A,#N/A,FALSE,"PYG"}</definedName>
    <definedName name="_______Ok2" hidden="1">{#N/A,#N/A,FALSE,"balance";#N/A,#N/A,FALSE,"PYG"}</definedName>
    <definedName name="_______PyG2" hidden="1">{#N/A,#N/A,FALSE,"balance";#N/A,#N/A,FALSE,"PYG"}</definedName>
    <definedName name="_______PYG3" hidden="1">{#N/A,#N/A,FALSE,"balance";#N/A,#N/A,FALSE,"PYG"}</definedName>
    <definedName name="_______PyG33" hidden="1">{#N/A,#N/A,FALSE,"balance";#N/A,#N/A,FALSE,"PYG"}</definedName>
    <definedName name="______GGF2" hidden="1">{#N/A,#N/A,FALSE,"balance";#N/A,#N/A,FALSE,"PYG"}</definedName>
    <definedName name="______OCT2" hidden="1">{#N/A,#N/A,FALSE,"BL&amp;GPA";#N/A,#N/A,FALSE,"Summary";#N/A,#N/A,FALSE,"hts"}</definedName>
    <definedName name="______ok1" hidden="1">{#N/A,#N/A,FALSE,"balance";#N/A,#N/A,FALSE,"PYG"}</definedName>
    <definedName name="______Ok2" hidden="1">{#N/A,#N/A,FALSE,"balance";#N/A,#N/A,FALSE,"PYG"}</definedName>
    <definedName name="______PyG2" hidden="1">{#N/A,#N/A,FALSE,"balance";#N/A,#N/A,FALSE,"PYG"}</definedName>
    <definedName name="______PYG3" hidden="1">{#N/A,#N/A,FALSE,"balance";#N/A,#N/A,FALSE,"PYG"}</definedName>
    <definedName name="______PyG33" hidden="1">{#N/A,#N/A,FALSE,"balance";#N/A,#N/A,FALSE,"PYG"}</definedName>
    <definedName name="_____GGF2" hidden="1">{#N/A,#N/A,FALSE,"balance";#N/A,#N/A,FALSE,"PYG"}</definedName>
    <definedName name="_____OCT2" hidden="1">{#N/A,#N/A,FALSE,"BL&amp;GPA";#N/A,#N/A,FALSE,"Summary";#N/A,#N/A,FALSE,"hts"}</definedName>
    <definedName name="_____ok1" hidden="1">{#N/A,#N/A,FALSE,"balance";#N/A,#N/A,FALSE,"PYG"}</definedName>
    <definedName name="_____Ok2" hidden="1">{#N/A,#N/A,FALSE,"balance";#N/A,#N/A,FALSE,"PYG"}</definedName>
    <definedName name="_____PyG2" hidden="1">{#N/A,#N/A,FALSE,"balance";#N/A,#N/A,FALSE,"PYG"}</definedName>
    <definedName name="_____PYG3" hidden="1">{#N/A,#N/A,FALSE,"balance";#N/A,#N/A,FALSE,"PYG"}</definedName>
    <definedName name="_____PyG33" hidden="1">{#N/A,#N/A,FALSE,"balance";#N/A,#N/A,FALSE,"PYG"}</definedName>
    <definedName name="____GGF2" hidden="1">{#N/A,#N/A,FALSE,"balance";#N/A,#N/A,FALSE,"PYG"}</definedName>
    <definedName name="____OCT2" hidden="1">{#N/A,#N/A,FALSE,"BL&amp;GPA";#N/A,#N/A,FALSE,"Summary";#N/A,#N/A,FALSE,"hts"}</definedName>
    <definedName name="____ok1" hidden="1">{#N/A,#N/A,FALSE,"balance";#N/A,#N/A,FALSE,"PYG"}</definedName>
    <definedName name="____Ok2" hidden="1">{#N/A,#N/A,FALSE,"balance";#N/A,#N/A,FALSE,"PYG"}</definedName>
    <definedName name="____PyG2" hidden="1">{#N/A,#N/A,FALSE,"balance";#N/A,#N/A,FALSE,"PYG"}</definedName>
    <definedName name="____PYG3" hidden="1">{#N/A,#N/A,FALSE,"balance";#N/A,#N/A,FALSE,"PYG"}</definedName>
    <definedName name="____PyG33" hidden="1">{#N/A,#N/A,FALSE,"balance";#N/A,#N/A,FALSE,"PYG"}</definedName>
    <definedName name="____R" hidden="1">{#N/A,#N/A,FALSE,"GRAFICO";#N/A,#N/A,FALSE,"CAJA (2)";#N/A,#N/A,FALSE,"TERCEROS-PROMEDIO";#N/A,#N/A,FALSE,"CAJA";#N/A,#N/A,FALSE,"INGRESOS1995-2003";#N/A,#N/A,FALSE,"GASTOS1995-2003"}</definedName>
    <definedName name="___GGF2" hidden="1">{#N/A,#N/A,FALSE,"balance";#N/A,#N/A,FALSE,"PYG"}</definedName>
    <definedName name="___OCT2" hidden="1">{#N/A,#N/A,FALSE,"BL&amp;GPA";#N/A,#N/A,FALSE,"Summary";#N/A,#N/A,FALSE,"hts"}</definedName>
    <definedName name="___ok1" hidden="1">{#N/A,#N/A,FALSE,"balance";#N/A,#N/A,FALSE,"PYG"}</definedName>
    <definedName name="___Ok2" hidden="1">{#N/A,#N/A,FALSE,"balance";#N/A,#N/A,FALSE,"PYG"}</definedName>
    <definedName name="___PyG2" hidden="1">{#N/A,#N/A,FALSE,"balance";#N/A,#N/A,FALSE,"PYG"}</definedName>
    <definedName name="___PYG3" hidden="1">{#N/A,#N/A,FALSE,"balance";#N/A,#N/A,FALSE,"PYG"}</definedName>
    <definedName name="___PyG33" hidden="1">{#N/A,#N/A,FALSE,"balance";#N/A,#N/A,FALSE,"PYG"}</definedName>
    <definedName name="___R" hidden="1">{#N/A,#N/A,FALSE,"GRAFICO";#N/A,#N/A,FALSE,"CAJA (2)";#N/A,#N/A,FALSE,"TERCEROS-PROMEDIO";#N/A,#N/A,FALSE,"CAJA";#N/A,#N/A,FALSE,"INGRESOS1995-2003";#N/A,#N/A,FALSE,"GASTOS1995-2003"}</definedName>
    <definedName name="__123Graph_A" hidden="1">[2]Assumptions!#REF!</definedName>
    <definedName name="__123Graph_AG1" hidden="1">[2]Assumptions!#REF!</definedName>
    <definedName name="__123Graph_AG2" hidden="1">[2]Assumptions!#REF!</definedName>
    <definedName name="__123Graph_AG3" hidden="1">[2]Assumptions!#REF!</definedName>
    <definedName name="__123Graph_AG4" hidden="1">[2]Assumptions!#REF!</definedName>
    <definedName name="__123Graph_AG5" hidden="1">[2]Assumptions!#REF!</definedName>
    <definedName name="__123Graph_AG6" hidden="1">[2]Assumptions!#REF!</definedName>
    <definedName name="__123Graph_B" hidden="1">[2]Assumptions!#REF!</definedName>
    <definedName name="__123Graph_BG1" hidden="1">[2]Assumptions!#REF!</definedName>
    <definedName name="__123Graph_BG2" hidden="1">[2]Assumptions!#REF!</definedName>
    <definedName name="__123Graph_BG3" hidden="1">[2]Assumptions!#REF!</definedName>
    <definedName name="__123Graph_BG4" hidden="1">[2]Assumptions!#REF!</definedName>
    <definedName name="__123Graph_BG5" hidden="1">[2]Assumptions!#REF!</definedName>
    <definedName name="__123Graph_BG6" hidden="1">[2]Assumptions!#REF!</definedName>
    <definedName name="__123Graph_C" hidden="1">[2]Assumptions!#REF!</definedName>
    <definedName name="__123Graph_CG1" hidden="1">[2]Assumptions!#REF!</definedName>
    <definedName name="__123Graph_CG2" hidden="1">[2]Assumptions!#REF!</definedName>
    <definedName name="__123Graph_CG3" hidden="1">[2]Assumptions!#REF!</definedName>
    <definedName name="__123Graph_CG6" hidden="1">[2]Assumptions!#REF!</definedName>
    <definedName name="__123Graph_X" hidden="1">[2]Assumptions!#REF!</definedName>
    <definedName name="__123Graph_XG1" hidden="1">[2]Assumptions!#REF!</definedName>
    <definedName name="__123Graph_XG2" hidden="1">[2]Assumptions!#REF!</definedName>
    <definedName name="__123Graph_XG3" hidden="1">[2]Assumptions!#REF!</definedName>
    <definedName name="__123Graph_XG4" hidden="1">[2]Assumptions!#REF!</definedName>
    <definedName name="__123Graph_XG5" hidden="1">[2]Assumptions!#REF!</definedName>
    <definedName name="__123Graph_XG6" hidden="1">[2]Assumptions!#REF!</definedName>
    <definedName name="__GGF2" hidden="1">{#N/A,#N/A,FALSE,"balance";#N/A,#N/A,FALSE,"PYG"}</definedName>
    <definedName name="__OCT2" hidden="1">{#N/A,#N/A,FALSE,"BL&amp;GPA";#N/A,#N/A,FALSE,"Summary";#N/A,#N/A,FALSE,"hts"}</definedName>
    <definedName name="__ok1" hidden="1">{#N/A,#N/A,FALSE,"balance";#N/A,#N/A,FALSE,"PYG"}</definedName>
    <definedName name="__Ok2" hidden="1">{#N/A,#N/A,FALSE,"balance";#N/A,#N/A,FALSE,"PYG"}</definedName>
    <definedName name="__PyG2" hidden="1">{#N/A,#N/A,FALSE,"balance";#N/A,#N/A,FALSE,"PYG"}</definedName>
    <definedName name="__PYG3" hidden="1">{#N/A,#N/A,FALSE,"balance";#N/A,#N/A,FALSE,"PYG"}</definedName>
    <definedName name="__PyG33" hidden="1">{#N/A,#N/A,FALSE,"balance";#N/A,#N/A,FALSE,"PYG"}</definedName>
    <definedName name="__R" hidden="1">{#N/A,#N/A,FALSE,"GRAFICO";#N/A,#N/A,FALSE,"CAJA (2)";#N/A,#N/A,FALSE,"TERCEROS-PROMEDIO";#N/A,#N/A,FALSE,"CAJA";#N/A,#N/A,FALSE,"INGRESOS1995-2003";#N/A,#N/A,FALSE,"GASTOS1995-2003"}</definedName>
    <definedName name="_AtRisk_SimSetting_AutomaticallyGenerateReports" hidden="1">FALSE</definedName>
    <definedName name="_AtRisk_SimSetting_AutomaticResultsDisplayMode" hidden="1">3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512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ill" hidden="1">#REF!</definedName>
    <definedName name="_GGF2" hidden="1">{#N/A,#N/A,FALSE,"balance";#N/A,#N/A,FALSE,"PYG"}</definedName>
    <definedName name="_Key1" hidden="1">[3]INVERGPO!$AF$24:$AF$103</definedName>
    <definedName name="_Key2" hidden="1">[3]INVERGPO!$AF$7:$AF$11</definedName>
    <definedName name="_Key54" hidden="1">[3]INVERGPO!$AF$24:$AF$103</definedName>
    <definedName name="_Key55" hidden="1">[3]INVERGPO!$AF$7:$AF$11</definedName>
    <definedName name="_OCT2" hidden="1">{#N/A,#N/A,FALSE,"BL&amp;GPA";#N/A,#N/A,FALSE,"Summary";#N/A,#N/A,FALSE,"hts"}</definedName>
    <definedName name="_ok1" hidden="1">{#N/A,#N/A,FALSE,"balance";#N/A,#N/A,FALSE,"PYG"}</definedName>
    <definedName name="_Ok2" hidden="1">{#N/A,#N/A,FALSE,"balance";#N/A,#N/A,FALSE,"PYG"}</definedName>
    <definedName name="_Orden" hidden="1">[3]INVERGPO!$B$24:$AF$103</definedName>
    <definedName name="_Order1" hidden="1">0</definedName>
    <definedName name="_Order2" hidden="1">0</definedName>
    <definedName name="_Parse_In" hidden="1">[4]BOGOTA!#REF!</definedName>
    <definedName name="_Parse_Out" hidden="1">#REF!</definedName>
    <definedName name="_PyG2" hidden="1">{#N/A,#N/A,FALSE,"balance";#N/A,#N/A,FALSE,"PYG"}</definedName>
    <definedName name="_PYG3" hidden="1">{#N/A,#N/A,FALSE,"balance";#N/A,#N/A,FALSE,"PYG"}</definedName>
    <definedName name="_PyG33" hidden="1">{#N/A,#N/A,FALSE,"balance";#N/A,#N/A,FALSE,"PYG"}</definedName>
    <definedName name="_R" hidden="1">{#N/A,#N/A,FALSE,"GRAFICO";#N/A,#N/A,FALSE,"CAJA (2)";#N/A,#N/A,FALSE,"TERCEROS-PROMEDIO";#N/A,#N/A,FALSE,"CAJA";#N/A,#N/A,FALSE,"INGRESOS1995-2003";#N/A,#N/A,FALSE,"GASTOS1995-2003"}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hidden="1">[3]INVERGPO!$B$24:$AF$103</definedName>
    <definedName name="_Table2_Out" hidden="1">#REF!</definedName>
    <definedName name="a" hidden="1">{#N/A,#N/A,FALSE,"balance";#N/A,#N/A,FALSE,"PYG"}</definedName>
    <definedName name="AAA" hidden="1">{#N/A,#N/A,FALSE,"balance";#N/A,#N/A,FALSE,"PYG"}</definedName>
    <definedName name="AAAA" hidden="1">{#N/A,#N/A,FALSE,"Aging Summary";#N/A,#N/A,FALSE,"Ratio Analysis";#N/A,#N/A,FALSE,"Test 120 Day Accts";#N/A,#N/A,FALSE,"Tickmarks"}</definedName>
    <definedName name="AAAAA" hidden="1">{#N/A,#N/A,FALSE,"balance";#N/A,#N/A,FALSE,"PYG"}</definedName>
    <definedName name="aasasa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aasasas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abe" hidden="1">{#N/A,#N/A,FALSE,"balance";#N/A,#N/A,FALSE,"PYG"}</definedName>
    <definedName name="Abr" hidden="1">{#N/A,#N/A,FALSE,"GP";#N/A,#N/A,FALSE,"Summary"}</definedName>
    <definedName name="ABRIL" hidden="1">{#N/A,#N/A,FALSE,"GP";#N/A,#N/A,FALSE,"Summary"}</definedName>
    <definedName name="Abril2" hidden="1">{#N/A,#N/A,FALSE,"GP";#N/A,#N/A,FALSE,"Summary"}</definedName>
    <definedName name="adfadsfsa" hidden="1">{#N/A,#N/A,FALSE,"GRAFICO";#N/A,#N/A,FALSE,"CAJA (2)";#N/A,#N/A,FALSE,"TERCEROS-PROMEDIO";#N/A,#N/A,FALSE,"CAJA";#N/A,#N/A,FALSE,"INGRESOS1995-2003";#N/A,#N/A,FALSE,"GASTOS1995-2003"}</definedName>
    <definedName name="AJUSTADO" hidden="1">{"'S. C. B.'!$E$207"}</definedName>
    <definedName name="anex" hidden="1">{#N/A,#N/A,FALSE,"balance";#N/A,#N/A,FALSE,"PYG"}</definedName>
    <definedName name="Anexo" hidden="1">{#N/A,#N/A,FALSE,"balance";#N/A,#N/A,FALSE,"PYG"}</definedName>
    <definedName name="Anexo19" hidden="1">{#N/A,#N/A,FALSE,"balance";#N/A,#N/A,FALSE,"PYG"}</definedName>
    <definedName name="ANEXO9" hidden="1">{#N/A,#N/A,FALSE,"balance";#N/A,#N/A,FALSE,"PYG"}</definedName>
    <definedName name="ANULAR" hidden="1">{"'S. C. B.'!$E$207"}</definedName>
    <definedName name="ARRENDAM1" hidden="1">{#N/A,#N/A,FALSE,"Aging Summary";#N/A,#N/A,FALSE,"Ratio Analysis";#N/A,#N/A,FALSE,"Test 120 Day Accts";#N/A,#N/A,FALSE,"Tickmarks"}</definedName>
    <definedName name="ARRENDAMIENTO" hidden="1">{#N/A,#N/A,FALSE,"Aging Summary";#N/A,#N/A,FALSE,"Ratio Analysis";#N/A,#N/A,FALSE,"Test 120 Day Accts";#N/A,#N/A,FALSE,"Tickmarks"}</definedName>
    <definedName name="as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AS2DocOpenMode" hidden="1">"AS2DocumentEdit"</definedName>
    <definedName name="AS2NamedRange" hidden="1">2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ASDADA" hidden="1">{"'S. C. B.'!$E$207"}</definedName>
    <definedName name="asd" hidden="1">{#N/A,#N/A,TRUE,"TAPA ";"INDICE_CLP",#N/A,TRUE,"Indice";#N/A,#N/A,TRUE,"Cond";#N/A,#N/A,TRUE,"Bce_hold";#N/A,#N/A,TRUE,"eerr_hold";#N/A,#N/A,TRUE,"eerr_prod";#N/A,#N/A,TRUE,"eerr_tipogtos";#N/A,#N/A,TRUE,"Flujo";#N/A,#N/A,TRUE,"Var_Ebit";#N/A,#N/A,TRUE,"Noa";#N/A,#N/A,TRUE,"Var_Noa"}</definedName>
    <definedName name="asdf" hidden="1">{#N/A,#N/A,FALSE,"balance";#N/A,#N/A,FALSE,"PYG"}</definedName>
    <definedName name="asmdnand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assmmdn" hidden="1">{#N/A,#N/A,TRUE,"TAPA ";"INDICE_CLP",#N/A,TRUE,"Indice";#N/A,#N/A,TRUE,"Cond";#N/A,#N/A,TRUE,"Bce_hold";#N/A,#N/A,TRUE,"eerr_hold";#N/A,#N/A,TRUE,"eerr_prod";#N/A,#N/A,TRUE,"eerr_tipogtos";#N/A,#N/A,TRUE,"Flujo";#N/A,#N/A,TRUE,"Var_Ebit";#N/A,#N/A,TRUE,"Noa";#N/A,#N/A,TRUE,"Var_Noa"}</definedName>
    <definedName name="b" hidden="1">{#N/A,#N/A,FALSE,"balance";#N/A,#N/A,FALSE,"PYG"}</definedName>
    <definedName name="BB" hidden="1">{"'S. C. B.'!$E$207"}</definedName>
    <definedName name="BBBB" hidden="1">{"PYGT",#N/A,FALSE,"PYG";"ACTIT",#N/A,FALSE,"BCE_GRAL-ACTIVO";"PASIT",#N/A,FALSE,"BCE_GRAL-PASIVO-PATRIM";"CAJAT",#N/A,FALSE,"CAJA"}</definedName>
    <definedName name="BG_Del" hidden="1">15</definedName>
    <definedName name="BG_Ins" hidden="1">4</definedName>
    <definedName name="BG_Mod" hidden="1">6</definedName>
    <definedName name="CalendárioYear">#REF!</definedName>
    <definedName name="CASINO" hidden="1">{#N/A,#N/A,FALSE,"balance";#N/A,#N/A,FALSE,"PYG"}</definedName>
    <definedName name="CBWorkbookPriority" hidden="1">-1906970393</definedName>
    <definedName name="CCCCCCCCCC" hidden="1">{#N/A,#N/A,FALSE,"Aging Summary";#N/A,#N/A,FALSE,"Ratio Analysis";#N/A,#N/A,FALSE,"Test 120 Day Accts";#N/A,#N/A,FALSE,"Tickmarks"}</definedName>
    <definedName name="CDAARA" hidden="1">{"'S. C. B.'!$E$207"}</definedName>
    <definedName name="CFNAL" hidden="1">{"'S. C. B.'!$E$207"}</definedName>
    <definedName name="CIQWBGuid" hidden="1">"71697200-0496-43a0-b16a-d3826f25b772"</definedName>
    <definedName name="CIQWBInfo" hidden="1">"{ ""CIQVersion"":""9.50.2716.4594"" }"</definedName>
    <definedName name="CLASIF" hidden="1">{"KWHTONTOTAL",#N/A,FALSE,"KWHTON"}</definedName>
    <definedName name="CONCILIACIONELECTROC" hidden="1">{#N/A,#N/A,FALSE,"Aging Summary";#N/A,#N/A,FALSE,"Ratio Analysis";#N/A,#N/A,FALSE,"Test 120 Day Accts";#N/A,#N/A,FALSE,"Tickmarks"}</definedName>
    <definedName name="Concretos" hidden="1">{#N/A,#N/A,FALSE,"GP";#N/A,#N/A,FALSE,"Summary"}</definedName>
    <definedName name="crt" hidden="1">{#N/A,#N/A,FALSE,"GRAFICO";#N/A,#N/A,FALSE,"CAJA (2)";#N/A,#N/A,FALSE,"TERCEROS-PROMEDIO";#N/A,#N/A,FALSE,"CAJA";#N/A,#N/A,FALSE,"INGRESOS1995-2003";#N/A,#N/A,FALSE,"GASTOS1995-2003"}</definedName>
    <definedName name="CUADRE" hidden="1">{#N/A,#N/A,FALSE,"Aging Summary";#N/A,#N/A,FALSE,"Ratio Analysis";#N/A,#N/A,FALSE,"Test 120 Day Accts";#N/A,#N/A,FALSE,"Tickmarks"}</definedName>
    <definedName name="CX" hidden="1">{#N/A,#N/A,FALSE,"Aging Summary";#N/A,#N/A,FALSE,"Ratio Analysis";#N/A,#N/A,FALSE,"Test 120 Day Accts";#N/A,#N/A,FALSE,"Tickmarks"}</definedName>
    <definedName name="D" hidden="1">{"'S. C. B.'!$E$207"}</definedName>
    <definedName name="DARWERWETWRET" hidden="1">{"'S. C. B.'!$E$207"}</definedName>
    <definedName name="das" hidden="1">{"'S. C. B.'!$E$207"}</definedName>
    <definedName name="dd" hidden="1">{#N/A,#N/A,FALSE,"balance";#N/A,#N/A,FALSE,"PYG"}</definedName>
    <definedName name="DDDDDD" hidden="1">{"PYGS",#N/A,FALSE,"PYG";"ACTIS",#N/A,FALSE,"BCE_GRAL-ACTIVO";"PASIS",#N/A,FALSE,"BCE_GRAL-PASIVO-PATRIM";"CAJAS",#N/A,FALSE,"CAJA"}</definedName>
    <definedName name="ddddddd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ddr" hidden="1">{#N/A,#N/A,FALSE,"balance";#N/A,#N/A,FALSE,"PYG"}</definedName>
    <definedName name="ddsddsa" hidden="1">{#N/A,#N/A,TRUE,"TAPA ";"INDICE_CLP",#N/A,TRUE,"Indice";#N/A,#N/A,TRUE,"Cond";#N/A,#N/A,TRUE,"Bce_hold";#N/A,#N/A,TRUE,"eerr_hold";#N/A,#N/A,TRUE,"eerr_prod";#N/A,#N/A,TRUE,"eerr_tipogtos";#N/A,#N/A,TRUE,"Flujo";#N/A,#N/A,TRUE,"Var_Ebit";#N/A,#N/A,TRUE,"Noa";#N/A,#N/A,TRUE,"Var_Noa"}</definedName>
    <definedName name="de" hidden="1">{"'S. C. B.'!$E$207"}</definedName>
    <definedName name="DEOL" hidden="1">{"'S. C. B.'!$E$207"}</definedName>
    <definedName name="DEVOLUCIONES" hidden="1">{"'S. C. B.'!$E$207"}</definedName>
    <definedName name="df" hidden="1">{#N/A,#N/A,TRUE,"TAPA ";"INDICE_CLP",#N/A,TRUE,"Indice";#N/A,#N/A,TRUE,"Cond";#N/A,#N/A,TRUE,"Bce_hold";#N/A,#N/A,TRUE,"eerr_hold";#N/A,#N/A,TRUE,"eerr_prod";#N/A,#N/A,TRUE,"eerr_tipogtos";#N/A,#N/A,TRUE,"Flujo";#N/A,#N/A,TRUE,"Var_Ebit";#N/A,#N/A,TRUE,"Noa";#N/A,#N/A,TRUE,"Var_Noa"}</definedName>
    <definedName name="dffff" hidden="1">{#N/A,#N/A,FALSE,"balance";#N/A,#N/A,FALSE,"PYG"}</definedName>
    <definedName name="dfg" hidden="1">{#N/A,#N/A,FALSE,"balance";#N/A,#N/A,FALSE,"PYG"}</definedName>
    <definedName name="DiasDaSemana">{"SEGUNDA-FEIRA","TERÇA-FEIRA","QUARTA-FEIRA","QUINTA-FEIRA","SEXTA-FEIRA","Sábado","Domingo"}</definedName>
    <definedName name="DiasESemanas">{0,1,2,3,4,5,6} + {0;1;2;3;4;5}*7</definedName>
    <definedName name="divi" hidden="1">{"'S. C. B.'!$E$207"}</definedName>
    <definedName name="dsdsddsd" hidden="1">{"INDICE_USD",#N/A,FALSE,"Indice";#N/A,#N/A,FALSE,"Condusd";#N/A,#N/A,FALSE,"Bce_holdusd";#N/A,#N/A,FALSE,"eerr_holdusd";#N/A,#N/A,FALSE,"eerr_produsd";#N/A,#N/A,FALSE,"eerr_tipogtosusd";#N/A,#N/A,FALSE,"Flujousd";#N/A,#N/A,FALSE,"Var_Ebitusd";#N/A,#N/A,FALSE,"Noausd";#N/A,#N/A,FALSE,"Var_Noausd"}</definedName>
    <definedName name="ear" hidden="1">{#N/A,#N/A,FALSE,"balance";#N/A,#N/A,FALSE,"PYG"}</definedName>
    <definedName name="Ebitda" hidden="1">{#N/A,#N/A,FALSE,"GRAFICO";#N/A,#N/A,FALSE,"CAJA (2)";#N/A,#N/A,FALSE,"TERCEROS-PROMEDIO";#N/A,#N/A,FALSE,"CAJA";#N/A,#N/A,FALSE,"INGRESOS1995-2003";#N/A,#N/A,FALSE,"GASTOS1995-2003"}</definedName>
    <definedName name="ee" hidden="1">{#N/A,#N/A,FALSE,"balance";#N/A,#N/A,FALSE,"PYG"}</definedName>
    <definedName name="eeeeeee" hidden="1">{#N/A,#N/A,TRUE,"TAPA ";"INDICE_CLP",#N/A,TRUE,"Indice";#N/A,#N/A,TRUE,"Cond";#N/A,#N/A,TRUE,"Bce_hold";#N/A,#N/A,TRUE,"eerr_hold";#N/A,#N/A,TRUE,"eerr_prod";#N/A,#N/A,TRUE,"eerr_tipogtos";#N/A,#N/A,TRUE,"Flujo";#N/A,#N/A,TRUE,"Var_Ebit";#N/A,#N/A,TRUE,"Noa";#N/A,#N/A,TRUE,"Var_Noa"}</definedName>
    <definedName name="eeeeeeee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ejecut" hidden="1">{"KWHTONTOTAL",#N/A,FALSE,"KWHTON"}</definedName>
    <definedName name="electricaribeLP" hidden="1">{#N/A,#N/A,FALSE,"Aging Summary";#N/A,#N/A,FALSE,"Ratio Analysis";#N/A,#N/A,FALSE,"Test 120 Day Accts";#N/A,#N/A,FALSE,"Tickmarks"}</definedName>
    <definedName name="EPMWorkbookOptions_1">"dgEAAB|LCAAAAAAABACF0MEOgjAMBuC7ie|w7C4DTTwYwINeTCQYTdRrhQKL0JFtOh9fokGjHrz|/dqmDee3pmZX1EYqinjg|ZwhZSqXVEb8YotRMOXzeDgID0qfT0qd09Z21LCuj8zsZvKIV9a2MyGcc56beEqXYuz7gTgm611WYQP8heV/PJJkLFCGvNvKWLjFQqOpUkpbpLiA2mAoPsOHW9QIegkWUtrBFXv5HT9sf8tGK4uZxbzXv4VP73I"</definedName>
    <definedName name="EPMWorkbookOptions_2" hidden="1">"mntHK7EFLONWYoC7fE37y7nXi63fxHS3iv392AQAA"</definedName>
    <definedName name="er" hidden="1">{#N/A,#N/A,FALSE,"balance";#N/A,#N/A,FALSE,"PYG"}</definedName>
    <definedName name="ert" hidden="1">{#N/A,#N/A,FALSE,"balance";#N/A,#N/A,FALSE,"PYG"}</definedName>
    <definedName name="ESCENARIO" hidden="1">{#N/A,#N/A,FALSE,"GRAFICO";#N/A,#N/A,FALSE,"CAJA (2)";#N/A,#N/A,FALSE,"TERCEROS-PROMEDIO";#N/A,#N/A,FALSE,"CAJA";#N/A,#N/A,FALSE,"INGRESOS1995-2003";#N/A,#N/A,FALSE,"GASTOS1995-2003"}</definedName>
    <definedName name="esd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Estoquees" hidden="1">{#N/A,#N/A,FALSE,"Aging Summary";#N/A,#N/A,FALSE,"Ratio Analysis";#N/A,#N/A,FALSE,"Test 120 Day Accts";#N/A,#N/A,FALSE,"Tickmarks"}</definedName>
    <definedName name="estoquees1" hidden="1">{#N/A,#N/A,FALSE,"Aging Summary";#N/A,#N/A,FALSE,"Ratio Analysis";#N/A,#N/A,FALSE,"Test 120 Day Accts";#N/A,#N/A,FALSE,"Tickmarks"}</definedName>
    <definedName name="estoquees2" hidden="1">{#N/A,#N/A,FALSE,"Aging Summary";#N/A,#N/A,FALSE,"Ratio Analysis";#N/A,#N/A,FALSE,"Test 120 Day Accts";#N/A,#N/A,FALSE,"Tickmarks"}</definedName>
    <definedName name="ev.Calculation" hidden="1">-4135</definedName>
    <definedName name="ev.Initialized" hidden="1">FALSE</definedName>
    <definedName name="ewwwwww" hidden="1">{"INDICE_USD",#N/A,FALSE,"Indice";#N/A,#N/A,FALSE,"Condusd";#N/A,#N/A,FALSE,"Bce_holdusd";#N/A,#N/A,FALSE,"eerr_holdusd";#N/A,#N/A,FALSE,"eerr_produsd";#N/A,#N/A,FALSE,"eerr_tipogtosusd";#N/A,#N/A,FALSE,"Flujousd";#N/A,#N/A,FALSE,"Var_Ebitusd";#N/A,#N/A,FALSE,"Noausd";#N/A,#N/A,FALSE,"Var_Noausd"}</definedName>
    <definedName name="FD156d" hidden="1">{#N/A,#N/A,FALSE,"balance";#N/A,#N/A,FALSE,"PYG"}</definedName>
    <definedName name="fffffff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fffffffff" hidden="1">{"INDICE_USD",#N/A,FALSE,"Indice";#N/A,#N/A,FALSE,"Condusd";#N/A,#N/A,FALSE,"Bce_holdusd";#N/A,#N/A,FALSE,"eerr_holdusd";#N/A,#N/A,FALSE,"eerr_produsd";#N/A,#N/A,FALSE,"eerr_tipogtosusd";#N/A,#N/A,FALSE,"Flujousd";#N/A,#N/A,FALSE,"Var_Ebitusd";#N/A,#N/A,FALSE,"Noausd";#N/A,#N/A,FALSE,"Var_Noausd"}</definedName>
    <definedName name="ffsfddd" hidden="1">{#N/A,#N/A,TRUE,"TAPA ";"INDICE_CLP",#N/A,TRUE,"Indice";#N/A,#N/A,TRUE,"Cond";#N/A,#N/A,TRUE,"Bce_hold";#N/A,#N/A,TRUE,"eerr_hold";#N/A,#N/A,TRUE,"eerr_prod";#N/A,#N/A,TRUE,"eerr_tipogtos";#N/A,#N/A,TRUE,"Flujo";#N/A,#N/A,TRUE,"Var_Ebit";#N/A,#N/A,TRUE,"Noa";#N/A,#N/A,TRUE,"Var_Noa"}</definedName>
    <definedName name="FIDUCIASOCTUBRE" hidden="1">{#N/A,#N/A,FALSE,"Aging Summary";#N/A,#N/A,FALSE,"Ratio Analysis";#N/A,#N/A,FALSE,"Test 120 Day Accts";#N/A,#N/A,FALSE,"Tickmarks"}</definedName>
    <definedName name="FR" hidden="1">{"'S. C. B.'!$E$207"}</definedName>
    <definedName name="Gastos" hidden="1">{#N/A,#N/A,FALSE,"GRAFICO";#N/A,#N/A,FALSE,"CAJA (2)";#N/A,#N/A,FALSE,"TERCEROS-PROMEDIO";#N/A,#N/A,FALSE,"CAJA";#N/A,#N/A,FALSE,"INGRESOS1995-2003";#N/A,#N/A,FALSE,"GASTOS1995-2003"}</definedName>
    <definedName name="gfdf" hidden="1">{#N/A,#N/A,FALSE,"balance";#N/A,#N/A,FALSE,"PYG"}</definedName>
    <definedName name="GGF" hidden="1">{#N/A,#N/A,FALSE,"balance";#N/A,#N/A,FALSE,"PYG"}</definedName>
    <definedName name="ggfa" hidden="1">{#N/A,#N/A,FALSE,"balance";#N/A,#N/A,FALSE,"PYG"}</definedName>
    <definedName name="ggggggg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gh" hidden="1">{#N/A,#N/A,TRUE,"TAPA ";"INDICE_CLP",#N/A,TRUE,"Indice";#N/A,#N/A,TRUE,"Cond";#N/A,#N/A,TRUE,"Bce_hold";#N/A,#N/A,TRUE,"eerr_hold";#N/A,#N/A,TRUE,"eerr_prod";#N/A,#N/A,TRUE,"eerr_tipogtos";#N/A,#N/A,TRUE,"Flujo";#N/A,#N/A,TRUE,"Var_Ebit";#N/A,#N/A,TRUE,"Noa";#N/A,#N/A,TRUE,"Var_Noa"}</definedName>
    <definedName name="gibran" hidden="1">{#N/A,#N/A,FALSE,"balance";#N/A,#N/A,FALSE,"PYG"}</definedName>
    <definedName name="gibranguerrero" hidden="1">{#N/A,#N/A,FALSE,"balance";#N/A,#N/A,FALSE,"PYG"}</definedName>
    <definedName name="Gráfico2" hidden="1">{#N/A,#N/A,FALSE,"GP";#N/A,#N/A,FALSE,"Summary"}</definedName>
    <definedName name="gyfdyg" hidden="1">{#N/A,#N/A,FALSE,"balance";#N/A,#N/A,FALSE,"PYG"}</definedName>
    <definedName name="H" hidden="1">{"PYGS",#N/A,FALSE,"PYG";"ACTIS",#N/A,FALSE,"BCE_GRAL-ACTIVO";"PASIS",#N/A,FALSE,"BCE_GRAL-PASIVO-PATRIM";"CAJAS",#N/A,FALSE,"CAJA"}</definedName>
    <definedName name="hcc" hidden="1">{#N/A,#N/A,FALSE,"balance";#N/A,#N/A,FALSE,"PYG"}</definedName>
    <definedName name="HG" hidden="1">{#N/A,#N/A,FALSE,"Aging Summary";#N/A,#N/A,FALSE,"Ratio Analysis";#N/A,#N/A,FALSE,"Test 120 Day Accts";#N/A,#N/A,FALSE,"Tickmarks"}</definedName>
    <definedName name="hhhhhh" hidden="1">{"PYGT",#N/A,FALSE,"PYG";"ACTIT",#N/A,FALSE,"BCE_GRAL-ACTIVO";"PASIT",#N/A,FALSE,"BCE_GRAL-PASIVO-PATRIM";"CAJAT",#N/A,FALSE,"CAJA"}</definedName>
    <definedName name="hhhhhhhhhhh" hidden="1">{"PYGS",#N/A,FALSE,"PYG";"ACTIS",#N/A,FALSE,"BCE_GRAL-ACTIVO";"PASIS",#N/A,FALSE,"BCE_GRAL-PASIVO-PATRIM";"CAJAS",#N/A,FALSE,"CAJA"}</definedName>
    <definedName name="hhhhhhhhhhhh" hidden="1">{"PYGT",#N/A,FALSE,"PYG";"ACTIT",#N/A,FALSE,"BCE_GRAL-ACTIVO";"PASIT",#N/A,FALSE,"BCE_GRAL-PASIVO-PATRIM";"CAJAT",#N/A,FALSE,"CAJA"}</definedName>
    <definedName name="hhjhhh" hidden="1">{#N/A,#N/A,TRUE,"TAPA ";"INDICE_CLP",#N/A,TRUE,"Indice";#N/A,#N/A,TRUE,"Cond";#N/A,#N/A,TRUE,"Bce_hold";#N/A,#N/A,TRUE,"eerr_hold";#N/A,#N/A,TRUE,"eerr_prod";#N/A,#N/A,TRUE,"eerr_tipogtos";#N/A,#N/A,TRUE,"Flujo";#N/A,#N/A,TRUE,"Var_Ebit";#N/A,#N/A,TRUE,"Noa";#N/A,#N/A,TRUE,"Var_Noa"}</definedName>
    <definedName name="hjdfhshsh" hidden="1">{"INDICE_USD",#N/A,FALSE,"Indice";#N/A,#N/A,FALSE,"Condusd";#N/A,#N/A,FALSE,"Bce_holdusd";#N/A,#N/A,FALSE,"eerr_holdusd";#N/A,#N/A,FALSE,"eerr_produsd";#N/A,#N/A,FALSE,"eerr_tipogtosusd";#N/A,#N/A,FALSE,"Flujousd";#N/A,#N/A,FALSE,"Var_Ebitusd";#N/A,#N/A,FALSE,"Noausd";#N/A,#N/A,FALSE,"Var_Noausd"}</definedName>
    <definedName name="hjj" hidden="1">{"INDICE_USD",#N/A,FALSE,"Indice";#N/A,#N/A,FALSE,"Condusd";#N/A,#N/A,FALSE,"Bce_holdusd";#N/A,#N/A,FALSE,"eerr_holdusd";#N/A,#N/A,FALSE,"eerr_produsd";#N/A,#N/A,FALSE,"eerr_tipogtosusd";#N/A,#N/A,FALSE,"Flujousd";#N/A,#N/A,FALSE,"Var_Ebitusd";#N/A,#N/A,FALSE,"Noausd";#N/A,#N/A,FALSE,"Var_Noausd"}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oja" hidden="1">[2]Assumptions!#REF!</definedName>
    <definedName name="HTML_CodePage" hidden="1">1252</definedName>
    <definedName name="HTML_Control" hidden="1">{"'S. C. B.'!$E$207"}</definedName>
    <definedName name="HTML_Description" hidden="1">""</definedName>
    <definedName name="HTML_Email" hidden="1">""</definedName>
    <definedName name="HTML_Header" hidden="1">"S. C. B."</definedName>
    <definedName name="HTML_LastUpdate" hidden="1">"20/6/00"</definedName>
    <definedName name="HTML_LineAfter" hidden="1">FALSE</definedName>
    <definedName name="HTML_LineBefore" hidden="1">FALSE</definedName>
    <definedName name="HTML_Name" hidden="1">"Nery Tuirán"</definedName>
    <definedName name="HTML_OBDlg2" hidden="1">TRUE</definedName>
    <definedName name="HTML_OBDlg4" hidden="1">TRUE</definedName>
    <definedName name="HTML_OS" hidden="1">0</definedName>
    <definedName name="HTML_PathFile" hidden="1">"A:\HTML.htm"</definedName>
    <definedName name="HTML_Title" hidden="1">"FIRMAS COMISIONISTAS"</definedName>
    <definedName name="iiiiiiiiiiiiii" hidden="1">{"PYGT",#N/A,FALSE,"PYG";"ACTIT",#N/A,FALSE,"BCE_GRAL-ACTIVO";"PASIT",#N/A,FALSE,"BCE_GRAL-PASIVO-PATRIM";"CAJAT",#N/A,FALSE,"CAJA"}</definedName>
    <definedName name="ij" hidden="1">{#N/A,#N/A,FALSE,"Aging Summary";#N/A,#N/A,FALSE,"Ratio Analysis";#N/A,#N/A,FALSE,"Test 120 Day Accts";#N/A,#N/A,FALSE,"Tickmarks"}</definedName>
    <definedName name="InícioDeSemana">#REF!</definedName>
    <definedName name="inven" hidden="1">{#N/A,#N/A,FALSE,"balance";#N/A,#N/A,FALSE,"PYG"}</definedName>
    <definedName name="Inven2" hidden="1">{#N/A,#N/A,FALSE,"balance";#N/A,#N/A,FALSE,"PYG"}</definedName>
    <definedName name="IsColHidden" hidden="1">FALSE</definedName>
    <definedName name="IsLTMColHidden" hidden="1">FALSE</definedName>
    <definedName name="JE" hidden="1">{"'S. C. B.'!$E$207"}</definedName>
    <definedName name="jhjj" hidden="1">{"'S. C. B.'!$E$207"}</definedName>
    <definedName name="JJAJAJJ" hidden="1">{"'S. C. B.'!$E$207"}</definedName>
    <definedName name="juan" hidden="1">{#N/A,#N/A,FALSE,"balance";#N/A,#N/A,FALSE,"PYG"}</definedName>
    <definedName name="JULIO" hidden="1">{"'S. C. B.'!$E$207"}</definedName>
    <definedName name="JUNIO" hidden="1">{"'S. C. B.'!$E$207"}</definedName>
    <definedName name="JV" hidden="1">{"'S. C. B.'!$E$207"}</definedName>
    <definedName name="K" hidden="1">{"PYGT",#N/A,FALSE,"PYG";"ACTIT",#N/A,FALSE,"BCE_GRAL-ACTIVO";"PASIT",#N/A,FALSE,"BCE_GRAL-PASIVO-PATRIM";"CAJAT",#N/A,FALSE,"CAJA"}</definedName>
    <definedName name="KJ" hidden="1">{#N/A,#N/A,FALSE,"Aging Summary";#N/A,#N/A,FALSE,"Ratio Analysis";#N/A,#N/A,FALSE,"Test 120 Day Accts";#N/A,#N/A,FALSE,"Tickmarks"}</definedName>
    <definedName name="KK" hidden="1">{#N/A,#N/A,FALSE,"Aging Summary";#N/A,#N/A,FALSE,"Ratio Analysis";#N/A,#N/A,FALSE,"Test 120 Day Accts";#N/A,#N/A,FALSE,"Tickmarks"}</definedName>
    <definedName name="kkkkkkkkkkkkkkk" hidden="1">{"PYGT",#N/A,FALSE,"PYG";"ACTIT",#N/A,FALSE,"BCE_GRAL-ACTIVO";"PASIT",#N/A,FALSE,"BCE_GRAL-PASIVO-PATRIM";"CAJAT",#N/A,FALSE,"CAJA"}</definedName>
    <definedName name="kwhtot" hidden="1">{"KWHTONTOTAL",#N/A,FALSE,"KWHTON"}</definedName>
    <definedName name="laslala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LDC" hidden="1">{#N/A,#N/A,FALSE,"Aging Summary";#N/A,#N/A,FALSE,"Ratio Analysis";#N/A,#N/A,FALSE,"Test 120 Day Accts";#N/A,#N/A,FALSE,"Tickmarks"}</definedName>
    <definedName name="Lista1">[5]ERI!$A$2:$A$4</definedName>
    <definedName name="ListOffset" hidden="1">1</definedName>
    <definedName name="LJ" hidden="1">{"'S. C. B.'!$E$207"}</definedName>
    <definedName name="ll" hidden="1">{#N/A,#N/A,FALSE,"Aging Summary";#N/A,#N/A,FALSE,"Ratio Analysis";#N/A,#N/A,FALSE,"Test 120 Day Accts";#N/A,#N/A,FALSE,"Tickmarks"}</definedName>
    <definedName name="LM" hidden="1">{#N/A,#N/A,FALSE,"Aging Summary";#N/A,#N/A,FALSE,"Ratio Analysis";#N/A,#N/A,FALSE,"Test 120 Day Accts";#N/A,#N/A,FALSE,"Tickmarks"}</definedName>
    <definedName name="LOGISTICA" hidden="1">{"'S. C. B.'!$E$207"}</definedName>
    <definedName name="Luz" hidden="1">{#N/A,#N/A,FALSE,"balance";#N/A,#N/A,FALSE,"PYG"}</definedName>
    <definedName name="mario" hidden="1">{#N/A,#N/A,FALSE,"Aging Summary";#N/A,#N/A,FALSE,"Ratio Analysis";#N/A,#N/A,FALSE,"Test 120 Day Accts";#N/A,#N/A,FALSE,"Tickmarks"}</definedName>
    <definedName name="MarkP" hidden="1">{#N/A,#N/A,FALSE,"GRAFICO";#N/A,#N/A,FALSE,"CAJA (2)";#N/A,#N/A,FALSE,"TERCEROS-PROMEDIO";#N/A,#N/A,FALSE,"CAJA";#N/A,#N/A,FALSE,"INGRESOS1995-2003";#N/A,#N/A,FALSE,"GASTOS1995-2003"}</definedName>
    <definedName name="MIOJAKDJKA" hidden="1">{"'S. C. B.'!$E$207"}</definedName>
    <definedName name="MMMM" hidden="1">{#N/A,#N/A,FALSE,"GRAFICO";#N/A,#N/A,FALSE,"CAJA (2)";#N/A,#N/A,FALSE,"TERCEROS-PROMEDIO";#N/A,#N/A,FALSE,"CAJA";#N/A,#N/A,FALSE,"INGRESOS1995-2003";#N/A,#N/A,FALSE,"GASTOS1995-2003"}</definedName>
    <definedName name="MMMMM" hidden="1">{"PYGT",#N/A,FALSE,"PYG";"ACTIT",#N/A,FALSE,"BCE_GRAL-ACTIVO";"PASIT",#N/A,FALSE,"BCE_GRAL-PASIVO-PATRIM";"CAJAT",#N/A,FALSE,"CAJA"}</definedName>
    <definedName name="mmmmmmmmmm" hidden="1">{"PYGT",#N/A,FALSE,"PYG";"ACTIT",#N/A,FALSE,"BCE_GRAL-ACTIVO";"PASIT",#N/A,FALSE,"BCE_GRAL-PASIVO-PATRIM";"CAJAT",#N/A,FALSE,"CAJA"}</definedName>
    <definedName name="mmmmmmmmmmmmm" hidden="1">{#N/A,#N/A,FALSE,"GRAFICO";#N/A,#N/A,FALSE,"CAJA (2)";#N/A,#N/A,FALSE,"TERCEROS-PROMEDIO";#N/A,#N/A,FALSE,"CAJA";#N/A,#N/A,FALSE,"INGRESOS1995-2003";#N/A,#N/A,FALSE,"GASTOS1995-2003"}</definedName>
    <definedName name="mmzjs" hidden="1">{#N/A,#N/A,TRUE,"TAPA ";"INDICE_CLP",#N/A,TRUE,"Indice";#N/A,#N/A,TRUE,"Cond";#N/A,#N/A,TRUE,"Bce_hold";#N/A,#N/A,TRUE,"eerr_hold";#N/A,#N/A,TRUE,"eerr_prod";#N/A,#N/A,TRUE,"eerr_tipogtos";#N/A,#N/A,TRUE,"Flujo";#N/A,#N/A,TRUE,"Var_Ebit";#N/A,#N/A,TRUE,"Noa";#N/A,#N/A,TRUE,"Var_Noa"}</definedName>
    <definedName name="MN" hidden="1">{#N/A,#N/A,FALSE,"Aging Summary";#N/A,#N/A,FALSE,"Ratio Analysis";#N/A,#N/A,FALSE,"Test 120 Day Accts";#N/A,#N/A,FALSE,"Tickmarks"}</definedName>
    <definedName name="nada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nada1" hidden="1">{"INDICE_USD",#N/A,FALSE,"Indice";#N/A,#N/A,FALSE,"Condusd";#N/A,#N/A,FALSE,"Bce_holdusd";#N/A,#N/A,FALSE,"eerr_holdusd";#N/A,#N/A,FALSE,"eerr_produsd";#N/A,#N/A,FALSE,"eerr_tipogtosusd";#N/A,#N/A,FALSE,"Flujousd";#N/A,#N/A,FALSE,"Var_Ebitusd";#N/A,#N/A,FALSE,"Noausd";#N/A,#N/A,FALSE,"Var_Noausd"}</definedName>
    <definedName name="nada101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nada2" hidden="1">{"INDICE_USD",#N/A,FALSE,"Indice";#N/A,#N/A,FALSE,"Condusd";#N/A,#N/A,FALSE,"Bce_holdusd";#N/A,#N/A,FALSE,"eerr_holdusd";#N/A,#N/A,FALSE,"eerr_produsd";#N/A,#N/A,FALSE,"eerr_tipogtosusd";#N/A,#N/A,FALSE,"Flujousd";#N/A,#N/A,FALSE,"Var_Ebitusd";#N/A,#N/A,FALSE,"Noausd";#N/A,#N/A,FALSE,"Var_Noausd"}</definedName>
    <definedName name="nada223" hidden="1">{"INDICE_USD",#N/A,FALSE,"Indice";#N/A,#N/A,FALSE,"Condusd";#N/A,#N/A,FALSE,"Bce_holdusd";#N/A,#N/A,FALSE,"eerr_holdusd";#N/A,#N/A,FALSE,"eerr_produsd";#N/A,#N/A,FALSE,"eerr_tipogtosusd";#N/A,#N/A,FALSE,"Flujousd";#N/A,#N/A,FALSE,"Var_Ebitusd";#N/A,#N/A,FALSE,"Noausd";#N/A,#N/A,FALSE,"Var_Noausd"}</definedName>
    <definedName name="nada3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nada32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nada33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nada4" hidden="1">{#N/A,#N/A,TRUE,"TAPA ";"INDICE_CLP",#N/A,TRUE,"Indice";#N/A,#N/A,TRUE,"Cond";#N/A,#N/A,TRUE,"Bce_hold";#N/A,#N/A,TRUE,"eerr_hold";#N/A,#N/A,TRUE,"eerr_prod";#N/A,#N/A,TRUE,"eerr_tipogtos";#N/A,#N/A,TRUE,"Flujo";#N/A,#N/A,TRUE,"Var_Ebit";#N/A,#N/A,TRUE,"Noa";#N/A,#N/A,TRUE,"Var_Noa"}</definedName>
    <definedName name="nada6" hidden="1">{"INDICE_USD",#N/A,FALSE,"Indice";#N/A,#N/A,FALSE,"Condusd";#N/A,#N/A,FALSE,"Bce_holdusd";#N/A,#N/A,FALSE,"eerr_holdusd";#N/A,#N/A,FALSE,"eerr_produsd";#N/A,#N/A,FALSE,"eerr_tipogtosusd";#N/A,#N/A,FALSE,"Flujousd";#N/A,#N/A,FALSE,"Var_Ebitusd";#N/A,#N/A,FALSE,"Noausd";#N/A,#N/A,FALSE,"Var_Noausd"}</definedName>
    <definedName name="nada99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NNN" hidden="1">{"PYGS",#N/A,FALSE,"PYG";"ACTIS",#N/A,FALSE,"BCE_GRAL-ACTIVO";"PASIS",#N/A,FALSE,"BCE_GRAL-PASIVO-PATRIM";"CAJAS",#N/A,FALSE,"CAJA"}</definedName>
    <definedName name="NNNN" hidden="1">{"PYGT",#N/A,FALSE,"PYG";"ACTIT",#N/A,FALSE,"BCE_GRAL-ACTIVO";"PASIT",#N/A,FALSE,"BCE_GRAL-PASIVO-PATRIM";"CAJAT",#N/A,FALSE,"CAJA"}</definedName>
    <definedName name="NNNNN" hidden="1">{"PYGT",#N/A,FALSE,"PYG";"ACTIT",#N/A,FALSE,"BCE_GRAL-ACTIVO";"PASIT",#N/A,FALSE,"BCE_GRAL-PASIVO-PATRIM";"CAJAT",#N/A,FALSE,"CAJA"}</definedName>
    <definedName name="NóminaConfidencial" hidden="1">{#N/A,#N/A,FALSE,"Aging Summary";#N/A,#N/A,FALSE,"Ratio Analysis";#N/A,#N/A,FALSE,"Test 120 Day Accts";#N/A,#N/A,FALSE,"Tickmarks"}</definedName>
    <definedName name="nsda21s" hidden="1">{#N/A,#N/A,TRUE,"TAPA ";"INDICE_CLP",#N/A,TRUE,"Indice";#N/A,#N/A,TRUE,"Cond";#N/A,#N/A,TRUE,"Bce_hold";#N/A,#N/A,TRUE,"eerr_hold";#N/A,#N/A,TRUE,"eerr_prod";#N/A,#N/A,TRUE,"eerr_tipogtos";#N/A,#N/A,TRUE,"Flujo";#N/A,#N/A,TRUE,"Var_Ebit";#N/A,#N/A,TRUE,"Noa";#N/A,#N/A,TRUE,"Var_Noa"}</definedName>
    <definedName name="nzhshs" hidden="1">{"INDICE_USD",#N/A,FALSE,"Indice";#N/A,#N/A,FALSE,"Condusd";#N/A,#N/A,FALSE,"Bce_holdusd";#N/A,#N/A,FALSE,"eerr_holdusd";#N/A,#N/A,FALSE,"eerr_produsd";#N/A,#N/A,FALSE,"eerr_tipogtosusd";#N/A,#N/A,FALSE,"Flujousd";#N/A,#N/A,FALSE,"Var_Ebitusd";#N/A,#N/A,FALSE,"Noausd";#N/A,#N/A,FALSE,"Var_Noausd"}</definedName>
    <definedName name="ñl" hidden="1">{#N/A,#N/A,FALSE,"Aging Summary";#N/A,#N/A,FALSE,"Ratio Analysis";#N/A,#N/A,FALSE,"Test 120 Day Accts";#N/A,#N/A,FALSE,"Tickmarks"}</definedName>
    <definedName name="o" hidden="1">{#N/A,#N/A,FALSE,"balance";#N/A,#N/A,FALSE,"PYG"}</definedName>
    <definedName name="OCT" hidden="1">{#N/A,#N/A,FALSE,"BL&amp;GPA";#N/A,#N/A,FALSE,"Summary";#N/A,#N/A,FALSE,"hts"}</definedName>
    <definedName name="oi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ok" hidden="1">{#N/A,#N/A,FALSE,"balance";#N/A,#N/A,FALSE,"PYG"}</definedName>
    <definedName name="OLOCASUTO" hidden="1">{#N/A,#N/A,FALSE,"balance";#N/A,#N/A,FALSE,"PYG"}</definedName>
    <definedName name="onven" hidden="1">{#N/A,#N/A,FALSE,"balance";#N/A,#N/A,FALSE,"PYG"}</definedName>
    <definedName name="particulares1" hidden="1">{#N/A,#N/A,FALSE,"Aging Summary";#N/A,#N/A,FALSE,"Ratio Analysis";#N/A,#N/A,FALSE,"Test 120 Day Accts";#N/A,#N/A,FALSE,"Tickmarks"}</definedName>
    <definedName name="pintada" hidden="1">{#N/A,#N/A,FALSE,"balance";#N/A,#N/A,FALSE,"PYG"}</definedName>
    <definedName name="pl" hidden="1">{#N/A,#N/A,FALSE,"Aging Summary";#N/A,#N/A,FALSE,"Ratio Analysis";#N/A,#N/A,FALSE,"Test 120 Day Accts";#N/A,#N/A,FALSE,"Tickmarks"}</definedName>
    <definedName name="pop" hidden="1">'[6]dic 1999'!$AF$7:$AF$11</definedName>
    <definedName name="pp" hidden="1">{#N/A,#N/A,FALSE,"balance";#N/A,#N/A,FALSE,"PYG"}</definedName>
    <definedName name="PRODUCTO" hidden="1">{#N/A,#N/A,FALSE,"balance";#N/A,#N/A,FALSE,"PYG"}</definedName>
    <definedName name="PYG" hidden="1">{#N/A,#N/A,FALSE,"balance";#N/A,#N/A,FALSE,"PYG"}</definedName>
    <definedName name="q" hidden="1">{#N/A,#N/A,FALSE,"Aging Summary";#N/A,#N/A,FALSE,"Ratio Analysis";#N/A,#N/A,FALSE,"Test 120 Day Accts";#N/A,#N/A,FALSE,"Tickmarks"}</definedName>
    <definedName name="qq" hidden="1">{#N/A,#N/A,FALSE,"balance";#N/A,#N/A,FALSE,"PYG"}</definedName>
    <definedName name="QQQQQQQ" hidden="1">#REF!</definedName>
    <definedName name="re" hidden="1">{#N/A,#N/A,FALSE,"balance";#N/A,#N/A,FALSE,"PYG"}</definedName>
    <definedName name="REA" hidden="1">{"'S. C. B.'!$E$207"}</definedName>
    <definedName name="reajuste" hidden="1">{"'S. C. B.'!$E$207"}</definedName>
    <definedName name="RENTA" hidden="1">{"'S. C. B.'!$E$207"}</definedName>
    <definedName name="RESUMEN" hidden="1">{"'S. C. B.'!$E$207"}</definedName>
    <definedName name="RF" hidden="1">{#N/A,#N/A,FALSE,"Aging Summary";#N/A,#N/A,FALSE,"Ratio Analysis";#N/A,#N/A,FALSE,"Test 120 Day Accts";#N/A,#N/A,FALSE,"Tickmarks"}</definedName>
    <definedName name="rfg" hidden="1">{#N/A,#N/A,TRUE,"TAPA ";"INDICE_CLP",#N/A,TRUE,"Indice";#N/A,#N/A,TRUE,"Cond";#N/A,#N/A,TRUE,"Bce_hold";#N/A,#N/A,TRUE,"eerr_hold";#N/A,#N/A,TRUE,"eerr_prod";#N/A,#N/A,TRUE,"eerr_tipogtos";#N/A,#N/A,TRUE,"Flujo";#N/A,#N/A,TRUE,"Var_Ebit";#N/A,#N/A,TRUE,"Noa";#N/A,#N/A,TRUE,"Var_Noa"}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141597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TRUE</definedName>
    <definedName name="RiskUseDifferentSeedForEachSim" hidden="1">FALSE</definedName>
    <definedName name="RiskUseFixedSeed" hidden="1">TRUE</definedName>
    <definedName name="RiskUseMultipleCPUs" hidden="1">FALSE</definedName>
    <definedName name="rrrrrrrrrrr" hidden="1">{#N/A,#N/A,FALSE,"GRAFICO";#N/A,#N/A,FALSE,"CAJA (2)";#N/A,#N/A,FALSE,"TERCEROS-PROMEDIO";#N/A,#N/A,FALSE,"CAJA";#N/A,#N/A,FALSE,"INGRESOS1995-2003";#N/A,#N/A,FALSE,"GASTOS1995-2003"}</definedName>
    <definedName name="RT" hidden="1">{"'S. C. B.'!$E$207"}</definedName>
    <definedName name="s" hidden="1">{#N/A,#N/A,FALSE,"balance";#N/A,#N/A,FALSE,"PYG"}</definedName>
    <definedName name="sadadd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SAPBEXhrIndnt" hidden="1">1</definedName>
    <definedName name="SAPBEXrevision" hidden="1">1</definedName>
    <definedName name="SAPBEXsysID" hidden="1">"BWP"</definedName>
    <definedName name="SAPBEXwbID" hidden="1">"3PAIY8A0PAFUN0NVJ1AMBH10D"</definedName>
    <definedName name="sjjsjs" hidden="1">{#N/A,#N/A,TRUE,"TAPA ";"INDICE_CLP",#N/A,TRUE,"Indice";#N/A,#N/A,TRUE,"Cond";#N/A,#N/A,TRUE,"Bce_hold";#N/A,#N/A,TRUE,"eerr_hold";#N/A,#N/A,TRUE,"eerr_prod";#N/A,#N/A,TRUE,"eerr_tipogtos";#N/A,#N/A,TRUE,"Flujo";#N/A,#N/A,TRUE,"Var_Ebit";#N/A,#N/A,TRUE,"Noa";#N/A,#N/A,TRUE,"Var_Noa"}</definedName>
    <definedName name="sjjskjs" hidden="1">{"INDICE_USD",#N/A,FALSE,"Indice";#N/A,#N/A,FALSE,"Condusd";#N/A,#N/A,FALSE,"Bce_holdusd";#N/A,#N/A,FALSE,"eerr_holdusd";#N/A,#N/A,FALSE,"eerr_produsd";#N/A,#N/A,FALSE,"eerr_tipogtosusd";#N/A,#N/A,FALSE,"Flujousd";#N/A,#N/A,FALSE,"Var_Ebitusd";#N/A,#N/A,FALSE,"Noausd";#N/A,#N/A,FALSE,"Var_Noausd"}</definedName>
    <definedName name="sksssd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slslkdkd" hidden="1">{"INDICE_USD",#N/A,FALSE,"Indice";#N/A,#N/A,FALSE,"Condusd";#N/A,#N/A,FALSE,"Bce_holdusd";#N/A,#N/A,FALSE,"eerr_holdusd";#N/A,#N/A,FALSE,"eerr_produsd";#N/A,#N/A,FALSE,"eerr_tipogtosusd";#N/A,#N/A,FALSE,"Flujousd";#N/A,#N/A,FALSE,"Var_Ebitusd";#N/A,#N/A,FALSE,"Noausd";#N/A,#N/A,FALSE,"Var_Noausd"}</definedName>
    <definedName name="slslslsl" hidden="1">{"INDICE_USD",#N/A,FALSE,"Indice";#N/A,#N/A,FALSE,"Condusd";#N/A,#N/A,FALSE,"Bce_holdusd";#N/A,#N/A,FALSE,"eerr_holdusd";#N/A,#N/A,FALSE,"eerr_produsd";#N/A,#N/A,FALSE,"eerr_tipogtosusd";#N/A,#N/A,FALSE,"Flujousd";#N/A,#N/A,FALSE,"Var_Ebitusd";#N/A,#N/A,FALSE,"Noausd";#N/A,#N/A,FALSE,"Var_Noausd"}</definedName>
    <definedName name="smmaj" hidden="1">{"INDICE_USD",#N/A,FALSE,"Indice";#N/A,#N/A,FALSE,"Condusd";#N/A,#N/A,FALSE,"Bce_holdusd";#N/A,#N/A,FALSE,"eerr_holdusd";#N/A,#N/A,FALSE,"eerr_produsd";#N/A,#N/A,FALSE,"eerr_tipogtosusd";#N/A,#N/A,FALSE,"Flujousd";#N/A,#N/A,FALSE,"Var_Ebitusd";#N/A,#N/A,FALSE,"Noausd";#N/A,#N/A,FALSE,"Var_Noausd"}</definedName>
    <definedName name="smmsmsms" hidden="1">{"INDICE_USD",#N/A,FALSE,"Indice";#N/A,#N/A,FALSE,"Condusd";#N/A,#N/A,FALSE,"Bce_holdusd";#N/A,#N/A,FALSE,"eerr_holdusd";#N/A,#N/A,FALSE,"eerr_produsd";#N/A,#N/A,FALSE,"eerr_tipogtosusd";#N/A,#N/A,FALSE,"Flujousd";#N/A,#N/A,FALSE,"Var_Ebitusd";#N/A,#N/A,FALSE,"Noausd";#N/A,#N/A,FALSE,"Var_Noausd"}</definedName>
    <definedName name="smmssaa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sñalskd" hidden="1">{#N/A,#N/A,TRUE,"TAPA ";"INDICE_CLP",#N/A,TRUE,"Indice";#N/A,#N/A,TRUE,"Cond";#N/A,#N/A,TRUE,"Bce_hold";#N/A,#N/A,TRUE,"eerr_hold";#N/A,#N/A,TRUE,"eerr_prod";#N/A,#N/A,TRUE,"eerr_tipogtos";#N/A,#N/A,TRUE,"Flujo";#N/A,#N/A,TRUE,"Var_Ebit";#N/A,#N/A,TRUE,"Noa";#N/A,#N/A,TRUE,"Var_Noa"}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pre" hidden="1">0.000001</definedName>
    <definedName name="solver_scl" hidden="1">0</definedName>
    <definedName name="solver_sho" hidden="1">0</definedName>
    <definedName name="solver_tim" hidden="1">100</definedName>
    <definedName name="solver_tmp" hidden="1">#NULL!</definedName>
    <definedName name="solver_tol" hidden="1">0.05</definedName>
    <definedName name="solver_typ" hidden="1">1</definedName>
    <definedName name="solver_val" hidden="1">999999999</definedName>
    <definedName name="ssaaaaaa" hidden="1">{"INDICE_USD",#N/A,FALSE,"Indice";#N/A,#N/A,FALSE,"Condusd";#N/A,#N/A,FALSE,"Bce_holdusd";#N/A,#N/A,FALSE,"eerr_holdusd";#N/A,#N/A,FALSE,"eerr_produsd";#N/A,#N/A,FALSE,"eerr_tipogtosusd";#N/A,#N/A,FALSE,"Flujousd";#N/A,#N/A,FALSE,"Var_Ebitusd";#N/A,#N/A,FALSE,"Noausd";#N/A,#N/A,FALSE,"Var_Noausd"}</definedName>
    <definedName name="ssnwhs" hidden="1">{#N/A,#N/A,TRUE,"TAPA ";"INDICE_CLP",#N/A,TRUE,"Indice";#N/A,#N/A,TRUE,"Cond";#N/A,#N/A,TRUE,"Bce_hold";#N/A,#N/A,TRUE,"eerr_hold";#N/A,#N/A,TRUE,"eerr_prod";#N/A,#N/A,TRUE,"eerr_tipogtos";#N/A,#N/A,TRUE,"Flujo";#N/A,#N/A,TRUE,"Var_Ebit";#N/A,#N/A,TRUE,"Noa";#N/A,#N/A,TRUE,"Var_Noa"}</definedName>
    <definedName name="SSS" hidden="1">#REF!</definedName>
    <definedName name="sssnna" hidden="1">{"INDICE_USD",#N/A,FALSE,"Indice";#N/A,#N/A,FALSE,"Condusd";#N/A,#N/A,FALSE,"Bce_holdusd";#N/A,#N/A,FALSE,"eerr_holdusd";#N/A,#N/A,FALSE,"eerr_produsd";#N/A,#N/A,FALSE,"eerr_tipogtosusd";#N/A,#N/A,FALSE,"Flujousd";#N/A,#N/A,FALSE,"Var_Ebitusd";#N/A,#N/A,FALSE,"Noausd";#N/A,#N/A,FALSE,"Var_Noausd"}</definedName>
    <definedName name="ssss" hidden="1">{#N/A,#N/A,TRUE,"TAPA ";"INDICE_CLP",#N/A,TRUE,"Indice";#N/A,#N/A,TRUE,"Cond";#N/A,#N/A,TRUE,"Bce_hold";#N/A,#N/A,TRUE,"eerr_hold";#N/A,#N/A,TRUE,"eerr_prod";#N/A,#N/A,TRUE,"eerr_tipogtos";#N/A,#N/A,TRUE,"Flujo";#N/A,#N/A,TRUE,"Var_Ebit";#N/A,#N/A,TRUE,"Noa";#N/A,#N/A,TRUE,"Var_Noa"}</definedName>
    <definedName name="sssss" hidden="1">{"INDICE_USD",#N/A,FALSE,"Indice";#N/A,#N/A,FALSE,"Condusd";#N/A,#N/A,FALSE,"Bce_holdusd";#N/A,#N/A,FALSE,"eerr_holdusd";#N/A,#N/A,FALSE,"eerr_produsd";#N/A,#N/A,FALSE,"eerr_tipogtosusd";#N/A,#N/A,FALSE,"Flujousd";#N/A,#N/A,FALSE,"Var_Ebitusd";#N/A,#N/A,FALSE,"Noausd";#N/A,#N/A,FALSE,"Var_Noausd"}</definedName>
    <definedName name="sssssssssss" hidden="1">{#N/A,#N/A,FALSE,"GRAFICO";#N/A,#N/A,FALSE,"CAJA (2)";#N/A,#N/A,FALSE,"TERCEROS-PROMEDIO";#N/A,#N/A,FALSE,"CAJA";#N/A,#N/A,FALSE,"INGRESOS1995-2003";#N/A,#N/A,FALSE,"GASTOS1995-2003"}</definedName>
    <definedName name="t" hidden="1">{"'S. C. B.'!$E$207"}</definedName>
    <definedName name="TC" hidden="1">{#N/A,#N/A,FALSE,"GRAFICO";#N/A,#N/A,FALSE,"CAJA (2)";#N/A,#N/A,FALSE,"TERCEROS-PROMEDIO";#N/A,#N/A,FALSE,"CAJA";#N/A,#N/A,FALSE,"INGRESOS1995-2003";#N/A,#N/A,FALSE,"GASTOS1995-2003"}</definedName>
    <definedName name="TESV" hidden="1">{"'S. C. B.'!$E$207"}</definedName>
    <definedName name="TextRefCopyRangeCount" hidden="1">2</definedName>
    <definedName name="tid" hidden="1">{"'S. C. B.'!$E$207"}</definedName>
    <definedName name="TONELADA" hidden="1">{#N/A,#N/A,FALSE,"balance";#N/A,#N/A,FALSE,"PYG"}</definedName>
    <definedName name="TONELADAS" hidden="1">{#N/A,#N/A,FALSE,"balance";#N/A,#N/A,FALSE,"PYG"}</definedName>
    <definedName name="treeList" hidden="1">"10000000000000000000000000000000000000000000000000000000000000000000000000000000000000000000000000000000000000000000000000000000000000000000000000000000000000000000000000000000000000000000000000000000"</definedName>
    <definedName name="Triunfo" hidden="1">{#N/A,#N/A,FALSE,"balance";#N/A,#N/A,FALSE,"PYG"}</definedName>
    <definedName name="TTT" hidden="1">{"KWHTONTOTAL",#N/A,FALSE,"KWHTON"}</definedName>
    <definedName name="tttttttt" hidden="1">{"PYGT",#N/A,FALSE,"PYG";"ACTIT",#N/A,FALSE,"BCE_GRAL-ACTIVO";"PASIT",#N/A,FALSE,"BCE_GRAL-PASIVO-PATRIM";"CAJAT",#N/A,FALSE,"CAJA"}</definedName>
    <definedName name="ttttttttttt" hidden="1">{"PYGT",#N/A,FALSE,"PYG";"ACTIT",#N/A,FALSE,"BCE_GRAL-ACTIVO";"PASIT",#N/A,FALSE,"BCE_GRAL-PASIVO-PATRIM";"CAJAT",#N/A,FALSE,"CAJA"}</definedName>
    <definedName name="ttttttttttttt" hidden="1">{"PYGT",#N/A,FALSE,"PYG";"ACTIT",#N/A,FALSE,"BCE_GRAL-ACTIVO";"PASIT",#N/A,FALSE,"BCE_GRAL-PASIVO-PATRIM";"CAJAT",#N/A,FALSE,"CAJA"}</definedName>
    <definedName name="u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Ua" hidden="1">{#N/A,#N/A,FALSE,"balance";#N/A,#N/A,FALSE,"PYG"}</definedName>
    <definedName name="ui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VENTA" hidden="1">{"'S. C. B.'!$E$207"}</definedName>
    <definedName name="VENTAS" hidden="1">{"'S. C. B.'!$E$207"}</definedName>
    <definedName name="VTA" hidden="1">{"'S. C. B.'!$E$207"}</definedName>
    <definedName name="vvvv" hidden="1">{#N/A,#N/A,FALSE,"balance";#N/A,#N/A,FALSE,"PYG"}</definedName>
    <definedName name="w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hidden="1">{#N/A,#N/A,FALSE,"BL&amp;GPA";#N/A,#N/A,FALSE,"Summary";#N/A,#N/A,FALSE,"hts"}</definedName>
    <definedName name="WRN.ALL.2" hidden="1">{#N/A,#N/A,FALSE,"BL&amp;GPA";#N/A,#N/A,FALSE,"Summary";#N/A,#N/A,FALSE,"hts"}</definedName>
    <definedName name="wrn.Financ_polchem.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wrn.indirectostotal." hidden="1">{"idirectoskwh",#N/A,FALSE,"INDIRECTOS"}</definedName>
    <definedName name="wrn.Inf_CLP." hidden="1">{#N/A,#N/A,TRUE,"TAPA ";"INDICE_CLP",#N/A,TRUE,"Indice";#N/A,#N/A,TRUE,"Cond";#N/A,#N/A,TRUE,"Bce_hold";#N/A,#N/A,TRUE,"eerr_hold";#N/A,#N/A,TRUE,"eerr_prod";#N/A,#N/A,TRUE,"eerr_tipogtos";#N/A,#N/A,TRUE,"Flujo";#N/A,#N/A,TRUE,"Var_Ebit";#N/A,#N/A,TRUE,"Noa";#N/A,#N/A,TRUE,"Var_Noa"}</definedName>
    <definedName name="wrn.INF_USD." hidden="1">{"INDICE_USD",#N/A,FALSE,"Indice";#N/A,#N/A,FALSE,"Condusd";#N/A,#N/A,FALSE,"Bce_holdusd";#N/A,#N/A,FALSE,"eerr_holdusd";#N/A,#N/A,FALSE,"eerr_produsd";#N/A,#N/A,FALSE,"eerr_tipogtosusd";#N/A,#N/A,FALSE,"Flujousd";#N/A,#N/A,FALSE,"Var_Ebitusd";#N/A,#N/A,FALSE,"Noausd";#N/A,#N/A,FALSE,"Var_Noausd"}</definedName>
    <definedName name="wrn.junta." hidden="1">{#N/A,#N/A,FALSE,"balance";#N/A,#N/A,FALSE,"PYG"}</definedName>
    <definedName name="wrn.junta.2" hidden="1">{#N/A,#N/A,FALSE,"balance";#N/A,#N/A,FALSE,"PYG"}</definedName>
    <definedName name="wrn.KWHTOTAL." hidden="1">{"KWHTONTOTAL",#N/A,FALSE,"KWHTON"}</definedName>
    <definedName name="wrn.print._.rept.." hidden="1">{#N/A,#N/A,FALSE,"GP";#N/A,#N/A,FALSE,"Summary"}</definedName>
    <definedName name="wrn.PROYEC." hidden="1">{#N/A,#N/A,FALSE,"GRAFICO";#N/A,#N/A,FALSE,"CAJA (2)";#N/A,#N/A,FALSE,"TERCEROS-PROMEDIO";#N/A,#N/A,FALSE,"CAJA";#N/A,#N/A,FALSE,"INGRESOS1995-2003";#N/A,#N/A,FALSE,"GASTOS1995-2003"}</definedName>
    <definedName name="wrn.SENCILLO." hidden="1">{"PYGS",#N/A,FALSE,"PYG";"ACTIS",#N/A,FALSE,"BCE_GRAL-ACTIVO";"PASIS",#N/A,FALSE,"BCE_GRAL-PASIVO-PATRIM";"CAJAS",#N/A,FALSE,"CAJA"}</definedName>
    <definedName name="wrn.TOTAL." hidden="1">{"PYGT",#N/A,FALSE,"PYG";"ACTIT",#N/A,FALSE,"BCE_GRAL-ACTIVO";"PASIT",#N/A,FALSE,"BCE_GRAL-PASIVO-PATRIM";"CAJAT",#N/A,FALSE,"CAJA"}</definedName>
    <definedName name="Wrn_print._rept_2" hidden="1">{#N/A,#N/A,FALSE,"GP";#N/A,#N/A,FALSE,"Summary"}</definedName>
    <definedName name="WWWW" hidden="1">{"KWHTONTOTAL",#N/A,FALSE,"KWHTON"}</definedName>
    <definedName name="wwwwww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xchk" hidden="1">{#N/A,#N/A,FALSE,"balance";#N/A,#N/A,FALSE,"PYG"}</definedName>
    <definedName name="XREF_COLUMN_1" hidden="1">#REF!</definedName>
    <definedName name="XRefActiveRow" hidden="1">#REF!</definedName>
    <definedName name="XRefColumnsCount" hidden="1">1</definedName>
    <definedName name="XRefCopyRangeCount" hidden="1">1</definedName>
    <definedName name="XRefPasteRangeCount" hidden="1">1</definedName>
    <definedName name="XXX" hidden="1">{#N/A,#N/A,FALSE,"balance";#N/A,#N/A,FALSE,"PYG"}</definedName>
    <definedName name="XXXX" hidden="1">{#N/A,#N/A,FALSE,"Aging Summary";#N/A,#N/A,FALSE,"Ratio Analysis";#N/A,#N/A,FALSE,"Test 120 Day Accts";#N/A,#N/A,FALSE,"Tickmarks"}</definedName>
    <definedName name="xxxxxx" hidden="1">{#N/A,#N/A,FALSE,"Aging Summary";#N/A,#N/A,FALSE,"Ratio Analysis";#N/A,#N/A,FALSE,"Test 120 Day Accts";#N/A,#N/A,FALSE,"Tickmarks"}</definedName>
    <definedName name="xxxxxxxxxxxx" hidden="1">{#N/A,#N/A,FALSE,"Aging Summary";#N/A,#N/A,FALSE,"Ratio Analysis";#N/A,#N/A,FALSE,"Test 120 Day Accts";#N/A,#N/A,FALSE,"Tickmarks"}</definedName>
    <definedName name="YO" hidden="1">{#N/A,#N/A,FALSE,"GRAFICO";#N/A,#N/A,FALSE,"CAJA (2)";#N/A,#N/A,FALSE,"TERCEROS-PROMEDIO";#N/A,#N/A,FALSE,"CAJA";#N/A,#N/A,FALSE,"INGRESOS1995-2003";#N/A,#N/A,FALSE,"GASTOS1995-2003"}</definedName>
    <definedName name="yuftfyf" hidden="1">{#N/A,#N/A,FALSE,"balance";#N/A,#N/A,FALSE,"PYG"}</definedName>
    <definedName name="yugdnk" hidden="1">{#N/A,#N/A,FALSE,"balance";#N/A,#N/A,FALSE,"PYG"}</definedName>
    <definedName name="YY" hidden="1">{#N/A,#N/A,FALSE,"GRAFICO";#N/A,#N/A,FALSE,"CAJA (2)";#N/A,#N/A,FALSE,"TERCEROS-PROMEDIO";#N/A,#N/A,FALSE,"CAJA";#N/A,#N/A,FALSE,"INGRESOS1995-2003";#N/A,#N/A,FALSE,"GASTOS1995-2003"}</definedName>
    <definedName name="YYYY" hidden="1">{#N/A,#N/A,FALSE,"GRAFICO";#N/A,#N/A,FALSE,"CAJA (2)";#N/A,#N/A,FALSE,"TERCEROS-PROMEDIO";#N/A,#N/A,FALSE,"CAJA";#N/A,#N/A,FALSE,"INGRESOS1995-2003";#N/A,#N/A,FALSE,"GASTOS1995-2003"}</definedName>
    <definedName name="yyyyyy" hidden="1">{"PYGS",#N/A,FALSE,"PYG";"ACTIS",#N/A,FALSE,"BCE_GRAL-ACTIVO";"PASIS",#N/A,FALSE,"BCE_GRAL-PASIVO-PATRIM";"CAJAS",#N/A,FALSE,"CAJA"}</definedName>
    <definedName name="yyyyyyyyyyyyyyy" hidden="1">{#N/A,#N/A,FALSE,"GRAFICO";#N/A,#N/A,FALSE,"CAJA (2)";#N/A,#N/A,FALSE,"TERCEROS-PROMEDIO";#N/A,#N/A,FALSE,"CAJA";#N/A,#N/A,FALSE,"INGRESOS1995-2003";#N/A,#N/A,FALSE,"GASTOS1995-2003"}</definedName>
    <definedName name="zmmxjd" hidden="1">{#N/A,#N/A,TRUE,"Cond";#N/A,#N/A,TRUE,"Bce_hold";#N/A,#N/A,TRUE,"eerr_hold";#N/A,#N/A,TRUE,"eerr_prod";#N/A,#N/A,TRUE,"eerr_tipogtos";#N/A,#N/A,TRUE,"Flujo";#N/A,#N/A,TRUE,"Var_Ebit";#N/A,#N/A,TRUE,"Noa";#N/A,#N/A,TRUE,"Var_Noa"}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0" i="1" l="1"/>
  <c r="U30" i="1"/>
  <c r="S30" i="1"/>
  <c r="R30" i="1"/>
  <c r="N30" i="1"/>
  <c r="M30" i="1"/>
  <c r="K30" i="1"/>
  <c r="J30" i="1"/>
  <c r="G30" i="1"/>
  <c r="F30" i="1"/>
  <c r="D30" i="1"/>
  <c r="C30" i="1"/>
  <c r="V28" i="1"/>
  <c r="U28" i="1"/>
  <c r="S28" i="1"/>
  <c r="R28" i="1"/>
  <c r="N28" i="1"/>
  <c r="M28" i="1"/>
  <c r="K28" i="1"/>
  <c r="J28" i="1"/>
  <c r="G28" i="1"/>
  <c r="F28" i="1"/>
  <c r="D28" i="1"/>
  <c r="C28" i="1"/>
  <c r="AB27" i="1"/>
  <c r="AB31" i="1" s="1"/>
  <c r="X27" i="1"/>
  <c r="AA27" i="1" s="1"/>
  <c r="W27" i="1"/>
  <c r="T27" i="1"/>
  <c r="P27" i="1"/>
  <c r="O27" i="1"/>
  <c r="L27" i="1"/>
  <c r="H27" i="1"/>
  <c r="E27" i="1"/>
  <c r="V25" i="1"/>
  <c r="U25" i="1"/>
  <c r="S25" i="1"/>
  <c r="R25" i="1"/>
  <c r="N25" i="1"/>
  <c r="M25" i="1"/>
  <c r="K25" i="1"/>
  <c r="J25" i="1"/>
  <c r="G25" i="1"/>
  <c r="F25" i="1"/>
  <c r="D25" i="1"/>
  <c r="C25" i="1"/>
  <c r="AB24" i="1"/>
  <c r="X24" i="1"/>
  <c r="AA24" i="1" s="1"/>
  <c r="W24" i="1"/>
  <c r="T24" i="1"/>
  <c r="P24" i="1"/>
  <c r="O24" i="1"/>
  <c r="L24" i="1"/>
  <c r="H24" i="1"/>
  <c r="E24" i="1"/>
  <c r="V22" i="1"/>
  <c r="U22" i="1"/>
  <c r="S22" i="1"/>
  <c r="R22" i="1"/>
  <c r="N22" i="1"/>
  <c r="M22" i="1"/>
  <c r="K22" i="1"/>
  <c r="J22" i="1"/>
  <c r="G22" i="1"/>
  <c r="F22" i="1"/>
  <c r="D22" i="1"/>
  <c r="C22" i="1"/>
  <c r="Z21" i="1"/>
  <c r="AB21" i="1" s="1"/>
  <c r="X21" i="1"/>
  <c r="AA21" i="1" s="1"/>
  <c r="AA22" i="1" s="1"/>
  <c r="W21" i="1"/>
  <c r="T21" i="1"/>
  <c r="P21" i="1"/>
  <c r="O21" i="1"/>
  <c r="L21" i="1"/>
  <c r="H21" i="1"/>
  <c r="E21" i="1"/>
  <c r="V19" i="1"/>
  <c r="U19" i="1"/>
  <c r="S19" i="1"/>
  <c r="R19" i="1"/>
  <c r="N19" i="1"/>
  <c r="M19" i="1"/>
  <c r="K19" i="1"/>
  <c r="J19" i="1"/>
  <c r="G19" i="1"/>
  <c r="F19" i="1"/>
  <c r="D19" i="1"/>
  <c r="C19" i="1"/>
  <c r="Z18" i="1"/>
  <c r="AB18" i="1" s="1"/>
  <c r="X18" i="1"/>
  <c r="AA18" i="1" s="1"/>
  <c r="W18" i="1"/>
  <c r="T18" i="1"/>
  <c r="P18" i="1"/>
  <c r="O18" i="1"/>
  <c r="L18" i="1"/>
  <c r="H18" i="1"/>
  <c r="E18" i="1"/>
  <c r="V16" i="1"/>
  <c r="U16" i="1"/>
  <c r="S16" i="1"/>
  <c r="R16" i="1"/>
  <c r="N16" i="1"/>
  <c r="M16" i="1"/>
  <c r="K16" i="1"/>
  <c r="J16" i="1"/>
  <c r="G16" i="1"/>
  <c r="F16" i="1"/>
  <c r="D16" i="1"/>
  <c r="C16" i="1"/>
  <c r="Z15" i="1"/>
  <c r="AB15" i="1" s="1"/>
  <c r="X15" i="1"/>
  <c r="AA15" i="1" s="1"/>
  <c r="W15" i="1"/>
  <c r="T15" i="1"/>
  <c r="P15" i="1"/>
  <c r="O15" i="1"/>
  <c r="L15" i="1"/>
  <c r="H15" i="1"/>
  <c r="E15" i="1"/>
  <c r="Z13" i="1"/>
  <c r="AB13" i="1" s="1"/>
  <c r="X13" i="1"/>
  <c r="AA13" i="1" s="1"/>
  <c r="W13" i="1"/>
  <c r="T13" i="1"/>
  <c r="P13" i="1"/>
  <c r="O13" i="1"/>
  <c r="L13" i="1"/>
  <c r="H13" i="1"/>
  <c r="E13" i="1"/>
  <c r="AA11" i="1"/>
  <c r="Z11" i="1"/>
  <c r="X11" i="1"/>
  <c r="V11" i="1"/>
  <c r="U11" i="1"/>
  <c r="S11" i="1"/>
  <c r="R11" i="1"/>
  <c r="N11" i="1"/>
  <c r="M11" i="1"/>
  <c r="K11" i="1"/>
  <c r="J11" i="1"/>
  <c r="G11" i="1"/>
  <c r="F11" i="1"/>
  <c r="AE27" i="1" l="1"/>
  <c r="AA31" i="1"/>
  <c r="AB30" i="1"/>
  <c r="AF27" i="1"/>
  <c r="AC27" i="1"/>
  <c r="AA19" i="1"/>
  <c r="AE18" i="1"/>
  <c r="AC18" i="1"/>
  <c r="AB19" i="1"/>
  <c r="AF18" i="1"/>
  <c r="AA16" i="1"/>
  <c r="AE15" i="1"/>
  <c r="AB16" i="1"/>
  <c r="AF15" i="1"/>
  <c r="AC15" i="1"/>
  <c r="AA28" i="1"/>
  <c r="AE13" i="1"/>
  <c r="AB28" i="1"/>
  <c r="AB25" i="1"/>
  <c r="AF13" i="1"/>
  <c r="AC13" i="1"/>
  <c r="AA30" i="1"/>
  <c r="AA25" i="1"/>
  <c r="AE24" i="1"/>
  <c r="AF21" i="1"/>
  <c r="AB22" i="1"/>
  <c r="AC21" i="1"/>
  <c r="AE21" i="1"/>
  <c r="AC24" i="1"/>
  <c r="AF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Diana Duque</author>
    <author>Mauricio Andres Restrepo</author>
    <author>Mauricio Andres Restrepo Jaramillo</author>
    <author>Mauricio Restrepo</author>
  </authors>
  <commentList>
    <comment ref="C10" authorId="0" shapeId="0" xr:uid="{D5FF4219-B7AC-441D-88BE-63874AC2B852}">
      <text>
        <r>
          <rPr>
            <b/>
            <sz val="9"/>
            <color indexed="81"/>
            <rFont val="Tahoma"/>
            <family val="2"/>
          </rPr>
          <t>Segmento CEMENTO</t>
        </r>
      </text>
    </comment>
    <comment ref="F10" authorId="0" shapeId="0" xr:uid="{BC9F3F59-5CF1-4666-99D5-2C4D7CE69EC2}">
      <text>
        <r>
          <rPr>
            <b/>
            <sz val="9"/>
            <color indexed="81"/>
            <rFont val="Tahoma"/>
            <family val="2"/>
          </rPr>
          <t>Segmento ENERGÍA</t>
        </r>
      </text>
    </comment>
    <comment ref="J10" authorId="0" shapeId="0" xr:uid="{63FE3872-C890-43FA-8A59-E563797B8313}">
      <text>
        <r>
          <rPr>
            <b/>
            <sz val="9"/>
            <color indexed="81"/>
            <rFont val="Tahoma"/>
            <family val="2"/>
          </rPr>
          <t>Segmento INMOBILIARIO</t>
        </r>
      </text>
    </comment>
    <comment ref="M10" authorId="0" shapeId="0" xr:uid="{27FC1291-B184-4641-AE26-4313352E120C}">
      <text>
        <r>
          <rPr>
            <b/>
            <sz val="9"/>
            <color indexed="81"/>
            <rFont val="Tahoma"/>
            <family val="2"/>
          </rPr>
          <t>Segmento PORTAFOLIO</t>
        </r>
      </text>
    </comment>
    <comment ref="R10" authorId="0" shapeId="0" xr:uid="{21B7F642-FDCD-4E9E-A42A-56647B674517}">
      <text>
        <r>
          <rPr>
            <b/>
            <sz val="9"/>
            <color indexed="81"/>
            <rFont val="Tahoma"/>
            <family val="2"/>
          </rPr>
          <t>Segmento CARBON</t>
        </r>
      </text>
    </comment>
    <comment ref="U10" authorId="0" shapeId="0" xr:uid="{5E919002-9279-450D-81FF-D9B9BA414808}">
      <text>
        <r>
          <rPr>
            <b/>
            <sz val="9"/>
            <color indexed="81"/>
            <rFont val="Tahoma"/>
            <family val="2"/>
          </rPr>
          <t>Segmento CONCESIONES</t>
        </r>
      </text>
    </comment>
    <comment ref="M13" authorId="1" shapeId="0" xr:uid="{438709D1-FEBD-45A3-8223-0331255D2FAD}">
      <text>
        <r>
          <rPr>
            <sz val="9"/>
            <color indexed="81"/>
            <rFont val="Tahoma"/>
            <family val="2"/>
          </rPr>
          <t xml:space="preserve">Comprende principalmente:
1. Ingreso por venta de 562.500 acciones de Internacional Ejecutiva de Aviación S.A.S. por $905 y dividendos $29
2. Ingreso por venta de bienes y servicios por $40.569
3. Método de la participación: Corresponde al MPP de asociadas y negocios conjuntos sin incluir el MPP de las asociadas y negocios conjuntos de Odinsa (se incluye en el segmento de concesiones), el MPP de las asociadas y negocios conjuntos de Cementos y de Celsia (se incluye en reclasificaciones) y el MPP de Pactia S.A.S. (se incluye en el segmento inmobiliario). Incluye MPP sobre: Interejecutiva $984, PA Contingencias CND $55 y otros ($260).
</t>
        </r>
      </text>
    </comment>
    <comment ref="N13" authorId="2" shapeId="0" xr:uid="{125BDC01-A10D-49B3-9424-C1B0530DA222}">
      <text>
        <r>
          <rPr>
            <sz val="9"/>
            <color indexed="81"/>
            <rFont val="Tahoma"/>
            <family val="2"/>
          </rPr>
          <t xml:space="preserve">Comprende principalmente:
1. Dividendos $2.914
2. Ingreso por venta de bienes y servicios por $47.893
3. Método de la participación: Corresponde al MPP de asociadas y negocios conjuntos sin incluir el MPP de las asociadas y negocios conjuntos de Odinsa (se incluye en el segmento de concesiones), el MPP de las asociadas y negocios conjuntos de Cementos y de Celsia (se incluye en reclasificaciones) y el MPP de Pactia S.A.S. (se incluye en el segmento inmobiliario). Incluye MPP sobre: Interejecutiva ($321), Consorcio CMO $49 y PA Contingencias CND $71
</t>
        </r>
      </text>
    </comment>
    <comment ref="X13" authorId="3" shapeId="0" xr:uid="{D666E422-EAB0-4EB4-B9B3-606902651C4E}">
      <text>
        <r>
          <rPr>
            <b/>
            <sz val="9"/>
            <color indexed="81"/>
            <rFont val="Tahoma"/>
            <family val="2"/>
          </rPr>
          <t>Mauricio Restrepo:</t>
        </r>
        <r>
          <rPr>
            <sz val="9"/>
            <color indexed="81"/>
            <rFont val="Tahoma"/>
            <family val="2"/>
          </rPr>
          <t xml:space="preserve">
Corresponde a pérdida de control de activos de eficiencia energética Atera $453.634, dividendos $377 y MPP ($19.291)</t>
        </r>
      </text>
    </comment>
    <comment ref="Z13" authorId="3" shapeId="0" xr:uid="{2051655F-90A9-4BE6-AB6B-745A7922E8D4}">
      <text>
        <r>
          <rPr>
            <b/>
            <sz val="9"/>
            <color indexed="81"/>
            <rFont val="Tahoma"/>
            <family val="2"/>
          </rPr>
          <t>Mauricio Restrepo:</t>
        </r>
        <r>
          <rPr>
            <sz val="9"/>
            <color indexed="81"/>
            <rFont val="Tahoma"/>
            <family val="2"/>
          </rPr>
          <t xml:space="preserve">
Corresponde a MPP $38.872 y dividendos $77.</t>
        </r>
      </text>
    </comment>
    <comment ref="X15" authorId="3" shapeId="0" xr:uid="{2BB8A880-98CE-4631-87DF-F2B10AEB48DD}">
      <text>
        <r>
          <rPr>
            <sz val="9"/>
            <color indexed="81"/>
            <rFont val="Tahoma"/>
            <family val="2"/>
          </rPr>
          <t>Corresponde a pérdida de control de activos de eficiencia energética Atera ($80.034)</t>
        </r>
      </text>
    </comment>
    <comment ref="M18" authorId="1" shapeId="0" xr:uid="{6B1253A0-690D-40DC-83F1-ED08F73FDE81}">
      <text>
        <r>
          <rPr>
            <sz val="9"/>
            <color indexed="81"/>
            <rFont val="Tahoma"/>
            <family val="2"/>
          </rPr>
          <t xml:space="preserve">Otros ingresos y egresos: ($18.299)
- Otros ingresos $3.301, principalmente diversos $1.685 y reintegro costos y gastos $1.385
- Otros egresos ($21.600): principalmente donaciones ($8.887), cuatro x mil por ($5.795), provisiones multas, sanciones y litigios ($4.317) y deterioro de activos asociadas y negocios conjuntos ($1.528)
</t>
        </r>
      </text>
    </comment>
    <comment ref="N18" authorId="1" shapeId="0" xr:uid="{B6273A16-6381-4CC6-8041-4A27D1FEE648}">
      <text>
        <r>
          <rPr>
            <sz val="9"/>
            <color indexed="81"/>
            <rFont val="Tahoma"/>
            <family val="2"/>
          </rPr>
          <t xml:space="preserve">Otros ingresos y egresos: $59.051
- Otros ingresos $77.150: principalmente utilidad en entrega de acciones de Grupo Nutresa: $74.700
- Otros egresos ($18.099): principalmente donaciones ($8.581), otros impuestos ($4.668) y 4 x mil por ($4.459)
</t>
        </r>
      </text>
    </comment>
    <comment ref="M24" authorId="1" shapeId="0" xr:uid="{3A7DD6C7-4730-414E-A7C3-3E93F6C42537}">
      <text>
        <r>
          <rPr>
            <sz val="9"/>
            <color indexed="81"/>
            <rFont val="Tahoma"/>
            <family val="2"/>
          </rPr>
          <t xml:space="preserve">1. Financieros, neto ($99.505)
2. Diferencia en cambio ($23.674)
3. Provisión para impuesto a las ganancias ($72.046)
4. Utilidad (Pérdida) neta de operaciones discontinuadas $1.628.396
</t>
        </r>
      </text>
    </comment>
    <comment ref="N24" authorId="2" shapeId="0" xr:uid="{F25C85C8-3013-47FF-8B40-D8F8E5A32E99}">
      <text>
        <r>
          <rPr>
            <sz val="9"/>
            <color indexed="81"/>
            <rFont val="Tahoma"/>
            <family val="2"/>
          </rPr>
          <t xml:space="preserve">1. Financieros, neto ($146.054)
2. Diferencia en cambio $10.443
3. Provisión para impuesto a las ganancias $6.003
4. Utilidad (Pérdida) neta de operaciones discontinuadas $1.997.173
</t>
        </r>
      </text>
    </comment>
  </commentList>
</comments>
</file>

<file path=xl/sharedStrings.xml><?xml version="1.0" encoding="utf-8"?>
<sst xmlns="http://schemas.openxmlformats.org/spreadsheetml/2006/main" count="67" uniqueCount="45">
  <si>
    <r>
      <t xml:space="preserve">Grupo Argos </t>
    </r>
    <r>
      <rPr>
        <b/>
        <u/>
        <sz val="22"/>
        <rFont val="Arial"/>
        <family val="2"/>
      </rPr>
      <t>Consolidado</t>
    </r>
  </si>
  <si>
    <t>Segmentos por contribución</t>
  </si>
  <si>
    <t>Var.</t>
  </si>
  <si>
    <t>Var. $</t>
  </si>
  <si>
    <t>Reclasificaciones</t>
  </si>
  <si>
    <t>Consolidado</t>
  </si>
  <si>
    <t>Dic. 25</t>
  </si>
  <si>
    <t>Dic. 24</t>
  </si>
  <si>
    <t>Dic. 24 (*)</t>
  </si>
  <si>
    <t>Ingresos por actividades ordinarias</t>
  </si>
  <si>
    <t>(3)</t>
  </si>
  <si>
    <t>Utilidad bruta</t>
  </si>
  <si>
    <t>Margen bruto</t>
  </si>
  <si>
    <t>Utilidad por actividades de operación</t>
  </si>
  <si>
    <t>Margen operativo</t>
  </si>
  <si>
    <t>EBITDA</t>
  </si>
  <si>
    <t>Margen EBITDA</t>
  </si>
  <si>
    <t>Utilidad neta</t>
  </si>
  <si>
    <t>Margen neto</t>
  </si>
  <si>
    <t>Participación controladora</t>
  </si>
  <si>
    <t>Margen</t>
  </si>
  <si>
    <t>(*) Grupo realizó cambios en la presentación de partidas en el estado de resultados consolidado condensado comparativo al 31 de diciembre de 2024, reclasificando todas las partidas asociadas a la participación mantenida en Summit Materials, Inc. y Grupo de Inversiones Suramericana S.A. a una única línea de utilidad neta de operaciones discontinuadas. Así mismo, se incluye una asignación del impuesto a la renta del segmento portafolio al segmento inmobiliario.</t>
  </si>
  <si>
    <t>(1)</t>
  </si>
  <si>
    <t xml:space="preserve">Incluye el MPP generado en el consolidado y excluye el negocio inmobiliario. </t>
  </si>
  <si>
    <t>(2)</t>
  </si>
  <si>
    <t xml:space="preserve">Corresponde al negocio de concesiones e incluye a Odinsa </t>
  </si>
  <si>
    <t>Por política de homologación, la venta de inversiones, los dividendos y el MPP reportados</t>
  </si>
  <si>
    <t xml:space="preserve"> por las compañías  operativas se reclasifican a ingresos por actividades de operación. </t>
  </si>
  <si>
    <t>MPP de la Holding ($41.467), ingresos intercompañías ($62.957), exclusión de puertos ($65.006), más MPP en el consolidado $91.150</t>
  </si>
  <si>
    <t>MPP de la Holding ($41.467), ingresos intercompañías ($60.282), exclusión de puertos ($24.930), más MPP en el consolidado $91.150</t>
  </si>
  <si>
    <t>MPP de la Holding ($41.467), ingresos intercompañías ($64.658), exclusión de puertos ($17.009), más MPP en el consolidado $91.150</t>
  </si>
  <si>
    <t>(4)</t>
  </si>
  <si>
    <t>MPP de la Holding ($41.467), ingresos intercompañías ($64.913), exclusión de puertos ($23.764), más MPP en el consolidado $91.150</t>
  </si>
  <si>
    <t>(5)</t>
  </si>
  <si>
    <t>MPP de la Holding ($41.467), ingresos intercompañías ($80.907), exclusión de puertos ($5.698), más MPP en el consolidado $91.150</t>
  </si>
  <si>
    <t>Minoristas de Celsia $4.334, minoristas de CemArgos ($43.641), recuperación participación en EPSA $9.042, otros minoristas $257</t>
  </si>
  <si>
    <t>de CemArgos ($86 MM). MPP de la Holding  neto ($207 MM).</t>
  </si>
  <si>
    <t>En cada una de las lineas de eliminaciones se resta mpp de la Holding por ($41.467) y se suma mpp del consolidado por $91.150</t>
  </si>
  <si>
    <t>Ingresos intercompañías ($62.957), exclusión de puertos ($65.006)</t>
  </si>
  <si>
    <t>Ingresos intercompañías ($60.282), exclusión de puertos ($24.930)</t>
  </si>
  <si>
    <t>Ingresos intercompañías ($64.658), exclusión de puertos ($17.009)</t>
  </si>
  <si>
    <t>Ingresos intercompañías ($64.913), exclusión de puertos ($23.764)</t>
  </si>
  <si>
    <t>(6)</t>
  </si>
  <si>
    <t>Ingresos intercompañías ($80.907), exclusión de puertos ($5.698)</t>
  </si>
  <si>
    <t>Minoristas de Celsia $4.334, minoristas de CemArgos ($43.641), recuperación participación en EPSA $9.042, otros minoristas $257.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</si>
</sst>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164" formatCode="_ * #,##0.00_ ;_ * \-#,##0.00_ ;_ * &quot;-&quot;??_ ;_ @_ "/>
    <numFmt numFmtId="165" formatCode="_ * #,##0_ ;_ * \-#,##0_ ;_ * &quot;-&quot;??_ ;_ @_ "/>
    <numFmt numFmtId="166" formatCode="_-* #,##0.00\ _€_-;\-* #,##0.00\ _€_-;_-* &quot;-&quot;??\ _€_-;_-@_-"/>
    <numFmt numFmtId="167" formatCode="_-* #,##0\ _€_-;\-* #,##0\ _€_-;_-* &quot;-&quot;??\ _€_-;_-@_-"/>
    <numFmt numFmtId="168" formatCode="_(* #,##0.00_);_(* \(#,##0.00\);_(* &quot;-&quot;??_);_(@_)"/>
    <numFmt numFmtId="169" formatCode="_(* #,##0_);_(* \(#,##0\);_(* &quot;-&quot;??_);_(@_)"/>
    <numFmt numFmtId="170" formatCode="0.0%"/>
    <numFmt numFmtId="171" formatCode="_ * #,##0.0_ ;_ * \-#,##0.0_ ;_ * &quot;-&quot;??_ ;_ @_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22"/>
      <name val="Arial"/>
      <family val="2"/>
    </font>
    <font>
      <b/>
      <u/>
      <sz val="22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i/>
      <sz val="11"/>
      <name val="Arial"/>
      <family val="2"/>
    </font>
    <font>
      <b/>
      <sz val="12"/>
      <name val="Calibri"/>
      <family val="2"/>
    </font>
    <font>
      <b/>
      <sz val="8"/>
      <name val="Calibri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10"/>
      <name val="Cambria"/>
      <family val="1"/>
    </font>
    <font>
      <sz val="10"/>
      <color rgb="FFFF000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22"/>
      </top>
      <bottom/>
      <diagonal/>
    </border>
    <border>
      <left/>
      <right style="thin">
        <color indexed="64"/>
      </right>
      <top style="hair">
        <color indexed="22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hair">
        <color indexed="22"/>
      </top>
      <bottom style="hair">
        <color indexed="22"/>
      </bottom>
      <diagonal/>
    </border>
    <border>
      <left/>
      <right style="thin">
        <color indexed="64"/>
      </right>
      <top style="hair">
        <color indexed="22"/>
      </top>
      <bottom style="hair">
        <color indexed="22"/>
      </bottom>
      <diagonal/>
    </border>
    <border>
      <left/>
      <right/>
      <top/>
      <bottom style="hair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0" fillId="0" borderId="0"/>
    <xf numFmtId="164" fontId="3" fillId="0" borderId="0" applyFont="0" applyFill="0" applyBorder="0" applyAlignment="0" applyProtection="0"/>
    <xf numFmtId="0" fontId="1" fillId="0" borderId="0"/>
  </cellStyleXfs>
  <cellXfs count="123">
    <xf numFmtId="0" fontId="0" fillId="0" borderId="0" xfId="0"/>
    <xf numFmtId="0" fontId="3" fillId="0" borderId="0" xfId="2"/>
    <xf numFmtId="165" fontId="1" fillId="0" borderId="0" xfId="3" applyNumberFormat="1" applyFont="1" applyBorder="1"/>
    <xf numFmtId="167" fontId="3" fillId="0" borderId="0" xfId="4" applyNumberFormat="1" applyFont="1"/>
    <xf numFmtId="0" fontId="4" fillId="0" borderId="0" xfId="2" applyFont="1"/>
    <xf numFmtId="167" fontId="3" fillId="0" borderId="0" xfId="5" applyNumberFormat="1" applyFont="1"/>
    <xf numFmtId="0" fontId="6" fillId="0" borderId="0" xfId="2" applyFont="1"/>
    <xf numFmtId="169" fontId="3" fillId="0" borderId="0" xfId="6" applyNumberFormat="1" applyFont="1"/>
    <xf numFmtId="169" fontId="3" fillId="0" borderId="0" xfId="6" applyNumberFormat="1"/>
    <xf numFmtId="167" fontId="3" fillId="0" borderId="0" xfId="4" applyNumberFormat="1" applyFont="1" applyBorder="1"/>
    <xf numFmtId="17" fontId="7" fillId="0" borderId="0" xfId="2" applyNumberFormat="1" applyFont="1"/>
    <xf numFmtId="165" fontId="1" fillId="0" borderId="0" xfId="3" applyNumberFormat="1" applyFont="1"/>
    <xf numFmtId="168" fontId="3" fillId="0" borderId="0" xfId="6" applyFont="1"/>
    <xf numFmtId="9" fontId="1" fillId="0" borderId="0" xfId="1" applyFont="1"/>
    <xf numFmtId="166" fontId="3" fillId="0" borderId="0" xfId="2" applyNumberFormat="1"/>
    <xf numFmtId="165" fontId="1" fillId="0" borderId="0" xfId="3" applyNumberFormat="1" applyFont="1" applyFill="1" applyBorder="1"/>
    <xf numFmtId="165" fontId="1" fillId="0" borderId="1" xfId="3" applyNumberFormat="1" applyFont="1" applyBorder="1"/>
    <xf numFmtId="0" fontId="3" fillId="0" borderId="1" xfId="2" applyBorder="1"/>
    <xf numFmtId="0" fontId="8" fillId="0" borderId="0" xfId="2" applyFont="1" applyAlignment="1">
      <alignment wrapText="1"/>
    </xf>
    <xf numFmtId="0" fontId="9" fillId="0" borderId="1" xfId="2" applyFont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10" fillId="0" borderId="1" xfId="2" applyFont="1" applyBorder="1" applyAlignment="1">
      <alignment horizontal="center" wrapText="1"/>
    </xf>
    <xf numFmtId="0" fontId="9" fillId="0" borderId="1" xfId="2" applyFont="1" applyBorder="1"/>
    <xf numFmtId="0" fontId="11" fillId="0" borderId="1" xfId="2" applyFont="1" applyBorder="1" applyAlignment="1">
      <alignment horizontal="center" vertical="center"/>
    </xf>
    <xf numFmtId="165" fontId="11" fillId="0" borderId="0" xfId="3" quotePrefix="1" applyNumberFormat="1" applyFont="1"/>
    <xf numFmtId="0" fontId="12" fillId="2" borderId="2" xfId="2" applyFont="1" applyFill="1" applyBorder="1" applyAlignment="1">
      <alignment horizontal="center"/>
    </xf>
    <xf numFmtId="0" fontId="12" fillId="2" borderId="3" xfId="2" applyFont="1" applyFill="1" applyBorder="1" applyAlignment="1">
      <alignment horizontal="center"/>
    </xf>
    <xf numFmtId="0" fontId="12" fillId="2" borderId="4" xfId="2" applyFont="1" applyFill="1" applyBorder="1" applyAlignment="1">
      <alignment horizontal="center"/>
    </xf>
    <xf numFmtId="0" fontId="3" fillId="0" borderId="0" xfId="2" applyAlignment="1">
      <alignment horizontal="center"/>
    </xf>
    <xf numFmtId="0" fontId="3" fillId="0" borderId="0" xfId="2" quotePrefix="1" applyAlignment="1">
      <alignment horizontal="center"/>
    </xf>
    <xf numFmtId="165" fontId="2" fillId="0" borderId="0" xfId="3" applyNumberFormat="1" applyFont="1"/>
    <xf numFmtId="0" fontId="11" fillId="0" borderId="0" xfId="2" applyFont="1" applyAlignment="1">
      <alignment horizontal="center"/>
    </xf>
    <xf numFmtId="0" fontId="3" fillId="2" borderId="5" xfId="2" applyFill="1" applyBorder="1"/>
    <xf numFmtId="0" fontId="3" fillId="2" borderId="6" xfId="2" applyFill="1" applyBorder="1"/>
    <xf numFmtId="0" fontId="3" fillId="2" borderId="7" xfId="2" applyFill="1" applyBorder="1"/>
    <xf numFmtId="165" fontId="11" fillId="0" borderId="0" xfId="3" quotePrefix="1" applyNumberFormat="1" applyFont="1" applyFill="1" applyAlignment="1">
      <alignment horizontal="center"/>
    </xf>
    <xf numFmtId="165" fontId="11" fillId="2" borderId="0" xfId="3" quotePrefix="1" applyNumberFormat="1" applyFont="1" applyFill="1" applyAlignment="1">
      <alignment horizontal="center"/>
    </xf>
    <xf numFmtId="0" fontId="3" fillId="0" borderId="0" xfId="7"/>
    <xf numFmtId="165" fontId="11" fillId="2" borderId="0" xfId="3" applyNumberFormat="1" applyFont="1" applyFill="1" applyAlignment="1">
      <alignment horizontal="center"/>
    </xf>
    <xf numFmtId="165" fontId="11" fillId="0" borderId="0" xfId="3" applyNumberFormat="1" applyFont="1" applyFill="1" applyAlignment="1">
      <alignment horizontal="center"/>
    </xf>
    <xf numFmtId="165" fontId="11" fillId="2" borderId="8" xfId="3" applyNumberFormat="1" applyFont="1" applyFill="1" applyBorder="1" applyAlignment="1">
      <alignment horizontal="center"/>
    </xf>
    <xf numFmtId="165" fontId="11" fillId="3" borderId="0" xfId="3" applyNumberFormat="1" applyFont="1" applyFill="1" applyBorder="1" applyAlignment="1">
      <alignment horizontal="center"/>
    </xf>
    <xf numFmtId="0" fontId="3" fillId="2" borderId="9" xfId="2" applyFill="1" applyBorder="1"/>
    <xf numFmtId="0" fontId="3" fillId="2" borderId="8" xfId="2" applyFill="1" applyBorder="1"/>
    <xf numFmtId="0" fontId="3" fillId="2" borderId="0" xfId="2" applyFill="1"/>
    <xf numFmtId="169" fontId="11" fillId="0" borderId="0" xfId="6" applyNumberFormat="1" applyFont="1"/>
    <xf numFmtId="9" fontId="11" fillId="0" borderId="0" xfId="8" applyFont="1" applyAlignment="1">
      <alignment horizontal="center"/>
    </xf>
    <xf numFmtId="169" fontId="11" fillId="0" borderId="0" xfId="6" applyNumberFormat="1" applyFont="1" applyFill="1"/>
    <xf numFmtId="9" fontId="13" fillId="0" borderId="0" xfId="8" applyFont="1" applyFill="1" applyAlignment="1">
      <alignment horizontal="left" vertical="center"/>
    </xf>
    <xf numFmtId="165" fontId="2" fillId="0" borderId="0" xfId="3" applyNumberFormat="1" applyFont="1" applyFill="1"/>
    <xf numFmtId="169" fontId="11" fillId="0" borderId="8" xfId="6" applyNumberFormat="1" applyFont="1" applyFill="1" applyBorder="1"/>
    <xf numFmtId="169" fontId="11" fillId="0" borderId="0" xfId="6" applyNumberFormat="1" applyFont="1" applyFill="1" applyBorder="1"/>
    <xf numFmtId="9" fontId="11" fillId="2" borderId="9" xfId="1" applyFont="1" applyFill="1" applyBorder="1"/>
    <xf numFmtId="167" fontId="3" fillId="0" borderId="0" xfId="9" applyNumberFormat="1" applyFont="1"/>
    <xf numFmtId="41" fontId="3" fillId="0" borderId="0" xfId="2" applyNumberFormat="1"/>
    <xf numFmtId="169" fontId="3" fillId="0" borderId="0" xfId="2" applyNumberFormat="1"/>
    <xf numFmtId="0" fontId="3" fillId="0" borderId="10" xfId="2" applyBorder="1"/>
    <xf numFmtId="0" fontId="3" fillId="0" borderId="10" xfId="2" applyBorder="1" applyAlignment="1">
      <alignment horizontal="center"/>
    </xf>
    <xf numFmtId="169" fontId="3" fillId="0" borderId="11" xfId="2" applyNumberFormat="1" applyBorder="1"/>
    <xf numFmtId="169" fontId="3" fillId="0" borderId="10" xfId="2" applyNumberFormat="1" applyBorder="1"/>
    <xf numFmtId="0" fontId="3" fillId="2" borderId="12" xfId="2" applyFill="1" applyBorder="1"/>
    <xf numFmtId="9" fontId="1" fillId="0" borderId="0" xfId="8" applyFont="1" applyAlignment="1">
      <alignment horizontal="center"/>
    </xf>
    <xf numFmtId="169" fontId="3" fillId="0" borderId="0" xfId="6" applyNumberFormat="1" applyFont="1" applyFill="1"/>
    <xf numFmtId="165" fontId="3" fillId="0" borderId="0" xfId="3" quotePrefix="1" applyNumberFormat="1" applyFont="1"/>
    <xf numFmtId="169" fontId="3" fillId="0" borderId="8" xfId="6" applyNumberFormat="1" applyFont="1" applyFill="1" applyBorder="1"/>
    <xf numFmtId="169" fontId="3" fillId="0" borderId="0" xfId="6" applyNumberFormat="1" applyFont="1" applyFill="1" applyBorder="1"/>
    <xf numFmtId="9" fontId="1" fillId="2" borderId="9" xfId="1" applyFill="1" applyBorder="1"/>
    <xf numFmtId="0" fontId="14" fillId="0" borderId="0" xfId="2" applyFont="1" applyAlignment="1">
      <alignment horizontal="left" indent="1"/>
    </xf>
    <xf numFmtId="170" fontId="14" fillId="0" borderId="0" xfId="8" applyNumberFormat="1" applyFont="1" applyFill="1"/>
    <xf numFmtId="0" fontId="14" fillId="0" borderId="0" xfId="2" applyFont="1" applyAlignment="1">
      <alignment horizontal="center"/>
    </xf>
    <xf numFmtId="0" fontId="14" fillId="0" borderId="0" xfId="2" applyFont="1"/>
    <xf numFmtId="0" fontId="15" fillId="0" borderId="0" xfId="2" applyFont="1"/>
    <xf numFmtId="170" fontId="14" fillId="0" borderId="8" xfId="1" applyNumberFormat="1" applyFont="1" applyFill="1" applyBorder="1"/>
    <xf numFmtId="170" fontId="14" fillId="0" borderId="0" xfId="1" applyNumberFormat="1" applyFont="1" applyFill="1" applyBorder="1"/>
    <xf numFmtId="0" fontId="14" fillId="2" borderId="9" xfId="2" applyFont="1" applyFill="1" applyBorder="1"/>
    <xf numFmtId="0" fontId="16" fillId="0" borderId="10" xfId="2" applyFont="1" applyBorder="1"/>
    <xf numFmtId="0" fontId="17" fillId="0" borderId="10" xfId="2" applyFont="1" applyBorder="1"/>
    <xf numFmtId="169" fontId="16" fillId="0" borderId="11" xfId="2" applyNumberFormat="1" applyFont="1" applyBorder="1"/>
    <xf numFmtId="169" fontId="16" fillId="0" borderId="10" xfId="2" applyNumberFormat="1" applyFont="1" applyBorder="1"/>
    <xf numFmtId="170" fontId="14" fillId="0" borderId="0" xfId="8" applyNumberFormat="1" applyFont="1"/>
    <xf numFmtId="0" fontId="11" fillId="0" borderId="0" xfId="2" applyFont="1"/>
    <xf numFmtId="9" fontId="18" fillId="0" borderId="0" xfId="8" applyFont="1" applyFill="1" applyAlignment="1">
      <alignment horizontal="center"/>
    </xf>
    <xf numFmtId="0" fontId="19" fillId="0" borderId="0" xfId="2" applyFont="1" applyAlignment="1">
      <alignment horizontal="left" indent="1"/>
    </xf>
    <xf numFmtId="170" fontId="19" fillId="0" borderId="0" xfId="8" applyNumberFormat="1" applyFont="1" applyFill="1"/>
    <xf numFmtId="0" fontId="19" fillId="0" borderId="0" xfId="2" applyFont="1" applyAlignment="1">
      <alignment horizontal="center"/>
    </xf>
    <xf numFmtId="0" fontId="19" fillId="0" borderId="0" xfId="2" applyFont="1"/>
    <xf numFmtId="170" fontId="19" fillId="0" borderId="8" xfId="1" applyNumberFormat="1" applyFont="1" applyFill="1" applyBorder="1"/>
    <xf numFmtId="170" fontId="19" fillId="0" borderId="0" xfId="1" applyNumberFormat="1" applyFont="1" applyFill="1" applyBorder="1"/>
    <xf numFmtId="0" fontId="19" fillId="2" borderId="9" xfId="2" applyFont="1" applyFill="1" applyBorder="1"/>
    <xf numFmtId="9" fontId="11" fillId="0" borderId="0" xfId="8" applyFont="1" applyFill="1" applyAlignment="1">
      <alignment horizontal="center"/>
    </xf>
    <xf numFmtId="9" fontId="18" fillId="0" borderId="0" xfId="8" applyFont="1" applyAlignment="1">
      <alignment horizontal="center"/>
    </xf>
    <xf numFmtId="0" fontId="19" fillId="0" borderId="13" xfId="2" applyFont="1" applyBorder="1" applyAlignment="1">
      <alignment horizontal="left" indent="1"/>
    </xf>
    <xf numFmtId="170" fontId="19" fillId="0" borderId="13" xfId="8" applyNumberFormat="1" applyFont="1" applyFill="1" applyBorder="1"/>
    <xf numFmtId="0" fontId="19" fillId="0" borderId="13" xfId="2" applyFont="1" applyBorder="1" applyAlignment="1">
      <alignment horizontal="center"/>
    </xf>
    <xf numFmtId="0" fontId="19" fillId="0" borderId="13" xfId="2" applyFont="1" applyBorder="1"/>
    <xf numFmtId="170" fontId="19" fillId="0" borderId="14" xfId="1" applyNumberFormat="1" applyFont="1" applyFill="1" applyBorder="1"/>
    <xf numFmtId="170" fontId="19" fillId="0" borderId="1" xfId="1" applyNumberFormat="1" applyFont="1" applyFill="1" applyBorder="1"/>
    <xf numFmtId="0" fontId="19" fillId="2" borderId="15" xfId="2" applyFont="1" applyFill="1" applyBorder="1"/>
    <xf numFmtId="0" fontId="3" fillId="0" borderId="16" xfId="2" applyBorder="1"/>
    <xf numFmtId="165" fontId="1" fillId="0" borderId="16" xfId="3" applyNumberFormat="1" applyFont="1" applyBorder="1"/>
    <xf numFmtId="9" fontId="1" fillId="0" borderId="0" xfId="1"/>
    <xf numFmtId="9" fontId="1" fillId="0" borderId="0" xfId="1" applyFill="1"/>
    <xf numFmtId="165" fontId="3" fillId="0" borderId="0" xfId="2" applyNumberFormat="1"/>
    <xf numFmtId="164" fontId="1" fillId="0" borderId="0" xfId="3" applyFont="1" applyBorder="1"/>
    <xf numFmtId="0" fontId="21" fillId="3" borderId="0" xfId="10" applyFont="1" applyFill="1" applyAlignment="1">
      <alignment vertical="center"/>
    </xf>
    <xf numFmtId="165" fontId="3" fillId="0" borderId="0" xfId="3" quotePrefix="1" applyNumberFormat="1" applyAlignment="1">
      <alignment horizontal="right"/>
    </xf>
    <xf numFmtId="165" fontId="22" fillId="0" borderId="0" xfId="11" applyNumberFormat="1" applyFont="1"/>
    <xf numFmtId="0" fontId="1" fillId="0" borderId="0" xfId="12"/>
    <xf numFmtId="3" fontId="3" fillId="0" borderId="0" xfId="2" applyNumberFormat="1"/>
    <xf numFmtId="167" fontId="11" fillId="0" borderId="0" xfId="9" applyNumberFormat="1" applyFont="1"/>
    <xf numFmtId="3" fontId="11" fillId="0" borderId="0" xfId="2" applyNumberFormat="1" applyFont="1"/>
    <xf numFmtId="165" fontId="3" fillId="0" borderId="0" xfId="3" quotePrefix="1" applyNumberFormat="1" applyFont="1" applyAlignment="1">
      <alignment horizontal="right"/>
    </xf>
    <xf numFmtId="170" fontId="19" fillId="0" borderId="13" xfId="1" applyNumberFormat="1" applyFont="1" applyFill="1" applyBorder="1"/>
    <xf numFmtId="9" fontId="1" fillId="0" borderId="0" xfId="1" applyFont="1" applyBorder="1"/>
    <xf numFmtId="164" fontId="3" fillId="0" borderId="0" xfId="3" applyFont="1" applyBorder="1"/>
    <xf numFmtId="165" fontId="3" fillId="0" borderId="0" xfId="3" applyNumberFormat="1" applyFont="1" applyBorder="1"/>
    <xf numFmtId="165" fontId="22" fillId="0" borderId="0" xfId="3" applyNumberFormat="1" applyFont="1"/>
    <xf numFmtId="165" fontId="3" fillId="0" borderId="0" xfId="3" applyNumberFormat="1" applyFont="1"/>
    <xf numFmtId="165" fontId="13" fillId="0" borderId="0" xfId="3" applyNumberFormat="1" applyFont="1"/>
    <xf numFmtId="0" fontId="21" fillId="0" borderId="0" xfId="10" applyFont="1" applyAlignment="1">
      <alignment vertical="center"/>
    </xf>
    <xf numFmtId="171" fontId="3" fillId="0" borderId="0" xfId="3" applyNumberFormat="1" applyFont="1"/>
    <xf numFmtId="168" fontId="3" fillId="0" borderId="0" xfId="2" applyNumberFormat="1"/>
    <xf numFmtId="0" fontId="3" fillId="0" borderId="9" xfId="2" applyBorder="1"/>
  </cellXfs>
  <cellStyles count="13">
    <cellStyle name="Millares 10" xfId="3" xr:uid="{AC32B9E2-338E-425C-B7FF-F2A2033212CA}"/>
    <cellStyle name="Millares 5" xfId="11" xr:uid="{92B4C086-C17C-4AB6-B961-2B0B71777D4A}"/>
    <cellStyle name="Millares 55 2 11 4 4 3 25 19 22 2" xfId="9" xr:uid="{BA0CA156-4421-4E14-BBAD-ACEFC4F89E5F}"/>
    <cellStyle name="Millares 55 2 11 4 4 3 25 41 2" xfId="4" xr:uid="{199BF8CF-6E94-429B-A2CC-24A9D32D76CA}"/>
    <cellStyle name="Millares 68 3 25 41 2" xfId="5" xr:uid="{EB438AD9-5E13-4D73-916F-89510E078E1F}"/>
    <cellStyle name="Millares 9 2" xfId="6" xr:uid="{57786E11-72B7-4597-A0A1-EEFE8A4C82BF}"/>
    <cellStyle name="Normal" xfId="0" builtinId="0"/>
    <cellStyle name="Normal 12 2" xfId="2" xr:uid="{7AE9E4AA-BF68-4BBB-BBB4-4BBB8DFE4972}"/>
    <cellStyle name="Normal 85 2" xfId="7" xr:uid="{DBBEDB08-19D2-461E-A358-9FB83656D5E4}"/>
    <cellStyle name="Normal 86 22 2" xfId="12" xr:uid="{DB0C1B28-B8D6-4F9F-BEB6-9FD3AAC6834C}"/>
    <cellStyle name="Normal_Opciones gráficos JD - Excel 2003" xfId="10" xr:uid="{F9D825F2-16F6-45D4-AEFD-0BA21D77BA3E}"/>
    <cellStyle name="Porcentaje" xfId="1" builtinId="5"/>
    <cellStyle name="Porcentaje 2" xfId="8" xr:uid="{096EDFF8-FAA2-4D95-A098-B888F8D649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226215</xdr:colOff>
      <xdr:row>5</xdr:row>
      <xdr:rowOff>142875</xdr:rowOff>
    </xdr:from>
    <xdr:to>
      <xdr:col>3</xdr:col>
      <xdr:colOff>104505</xdr:colOff>
      <xdr:row>8</xdr:row>
      <xdr:rowOff>114300</xdr:rowOff>
    </xdr:to>
    <xdr:pic>
      <xdr:nvPicPr>
        <xdr:cNvPr id="2" name="16 Imagen">
          <a:extLst>
            <a:ext uri="{FF2B5EF4-FFF2-40B4-BE49-F238E27FC236}">
              <a16:creationId xmlns:a16="http://schemas.microsoft.com/office/drawing/2014/main" id="{C23FB9E5-2F23-43CB-A6BB-36047CA1B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878" b="27443"/>
        <a:stretch>
          <a:fillRect/>
        </a:stretch>
      </xdr:blipFill>
      <xdr:spPr bwMode="auto">
        <a:xfrm>
          <a:off x="2874165" y="1412875"/>
          <a:ext cx="84349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433383</xdr:colOff>
      <xdr:row>6</xdr:row>
      <xdr:rowOff>85725</xdr:rowOff>
    </xdr:from>
    <xdr:to>
      <xdr:col>6</xdr:col>
      <xdr:colOff>183352</xdr:colOff>
      <xdr:row>8</xdr:row>
      <xdr:rowOff>114300</xdr:rowOff>
    </xdr:to>
    <xdr:pic>
      <xdr:nvPicPr>
        <xdr:cNvPr id="3" name="18 Imagen">
          <a:extLst>
            <a:ext uri="{FF2B5EF4-FFF2-40B4-BE49-F238E27FC236}">
              <a16:creationId xmlns:a16="http://schemas.microsoft.com/office/drawing/2014/main" id="{6B256F47-2B9D-4EC2-98E5-41D4B861F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51" t="25987" r="20894" b="25591"/>
        <a:stretch>
          <a:fillRect/>
        </a:stretch>
      </xdr:blipFill>
      <xdr:spPr bwMode="auto">
        <a:xfrm>
          <a:off x="5462583" y="1539875"/>
          <a:ext cx="505619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521490</xdr:colOff>
      <xdr:row>6</xdr:row>
      <xdr:rowOff>123825</xdr:rowOff>
    </xdr:from>
    <xdr:to>
      <xdr:col>10</xdr:col>
      <xdr:colOff>311939</xdr:colOff>
      <xdr:row>8</xdr:row>
      <xdr:rowOff>142875</xdr:rowOff>
    </xdr:to>
    <xdr:pic>
      <xdr:nvPicPr>
        <xdr:cNvPr id="4" name="19 Imagen">
          <a:extLst>
            <a:ext uri="{FF2B5EF4-FFF2-40B4-BE49-F238E27FC236}">
              <a16:creationId xmlns:a16="http://schemas.microsoft.com/office/drawing/2014/main" id="{2E2A8F09-E01D-4855-8944-8891F1424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87" t="24875" r="24387" b="24744"/>
        <a:stretch>
          <a:fillRect/>
        </a:stretch>
      </xdr:blipFill>
      <xdr:spPr bwMode="auto">
        <a:xfrm>
          <a:off x="7741440" y="1577975"/>
          <a:ext cx="438149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78442</xdr:colOff>
      <xdr:row>6</xdr:row>
      <xdr:rowOff>142875</xdr:rowOff>
    </xdr:from>
    <xdr:to>
      <xdr:col>13</xdr:col>
      <xdr:colOff>105835</xdr:colOff>
      <xdr:row>8</xdr:row>
      <xdr:rowOff>152400</xdr:rowOff>
    </xdr:to>
    <xdr:pic>
      <xdr:nvPicPr>
        <xdr:cNvPr id="5" name="21 Imagen">
          <a:extLst>
            <a:ext uri="{FF2B5EF4-FFF2-40B4-BE49-F238E27FC236}">
              <a16:creationId xmlns:a16="http://schemas.microsoft.com/office/drawing/2014/main" id="{00345542-FCD1-4EE1-9C09-D91C6096B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830" b="33446"/>
        <a:stretch>
          <a:fillRect/>
        </a:stretch>
      </xdr:blipFill>
      <xdr:spPr bwMode="auto">
        <a:xfrm>
          <a:off x="9171642" y="1597025"/>
          <a:ext cx="846543" cy="37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428621</xdr:colOff>
      <xdr:row>6</xdr:row>
      <xdr:rowOff>133350</xdr:rowOff>
    </xdr:from>
    <xdr:to>
      <xdr:col>18</xdr:col>
      <xdr:colOff>145252</xdr:colOff>
      <xdr:row>8</xdr:row>
      <xdr:rowOff>142875</xdr:rowOff>
    </xdr:to>
    <xdr:pic>
      <xdr:nvPicPr>
        <xdr:cNvPr id="6" name="22 Imagen">
          <a:extLst>
            <a:ext uri="{FF2B5EF4-FFF2-40B4-BE49-F238E27FC236}">
              <a16:creationId xmlns:a16="http://schemas.microsoft.com/office/drawing/2014/main" id="{2645D1E4-ED33-40C1-AF79-B9779F458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926" t="28897" r="27562" b="28766"/>
        <a:stretch>
          <a:fillRect/>
        </a:stretch>
      </xdr:blipFill>
      <xdr:spPr bwMode="auto">
        <a:xfrm>
          <a:off x="13408021" y="1587500"/>
          <a:ext cx="504031" cy="37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114301</xdr:colOff>
      <xdr:row>6</xdr:row>
      <xdr:rowOff>28575</xdr:rowOff>
    </xdr:from>
    <xdr:to>
      <xdr:col>13</xdr:col>
      <xdr:colOff>571500</xdr:colOff>
      <xdr:row>8</xdr:row>
      <xdr:rowOff>235323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FEA9AE91-A49C-4FA5-8BB2-A416EC0ABF4D}"/>
            </a:ext>
          </a:extLst>
        </xdr:cNvPr>
        <xdr:cNvSpPr txBox="1"/>
      </xdr:nvSpPr>
      <xdr:spPr>
        <a:xfrm>
          <a:off x="10026651" y="1482725"/>
          <a:ext cx="457199" cy="5750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/>
            <a:t>(1)</a:t>
          </a:r>
        </a:p>
      </xdr:txBody>
    </xdr:sp>
    <xdr:clientData/>
  </xdr:twoCellAnchor>
  <xdr:twoCellAnchor editAs="oneCell">
    <xdr:from>
      <xdr:col>20</xdr:col>
      <xdr:colOff>385760</xdr:colOff>
      <xdr:row>7</xdr:row>
      <xdr:rowOff>28575</xdr:rowOff>
    </xdr:from>
    <xdr:to>
      <xdr:col>21</xdr:col>
      <xdr:colOff>292894</xdr:colOff>
      <xdr:row>8</xdr:row>
      <xdr:rowOff>114300</xdr:rowOff>
    </xdr:to>
    <xdr:pic>
      <xdr:nvPicPr>
        <xdr:cNvPr id="8" name="3 Imagen">
          <a:extLst>
            <a:ext uri="{FF2B5EF4-FFF2-40B4-BE49-F238E27FC236}">
              <a16:creationId xmlns:a16="http://schemas.microsoft.com/office/drawing/2014/main" id="{9D4AC3ED-F60A-43F0-AEF4-11B4229DC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160" y="1666875"/>
          <a:ext cx="662784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209546</xdr:colOff>
      <xdr:row>6</xdr:row>
      <xdr:rowOff>38100</xdr:rowOff>
    </xdr:from>
    <xdr:to>
      <xdr:col>22</xdr:col>
      <xdr:colOff>209546</xdr:colOff>
      <xdr:row>7</xdr:row>
      <xdr:rowOff>114300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C169541F-A1AA-469C-B826-A9B0FBDFF70B}"/>
            </a:ext>
          </a:extLst>
        </xdr:cNvPr>
        <xdr:cNvSpPr txBox="1"/>
      </xdr:nvSpPr>
      <xdr:spPr>
        <a:xfrm>
          <a:off x="15849596" y="1492250"/>
          <a:ext cx="755650" cy="260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/>
            <a:t>(2)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rangoz\Documents\Copia%20de%20Grupo%20Argos%20informaci&#243;n%20trimestral%20dic.25%20(002).xlsx" TargetMode="External"/><Relationship Id="rId1" Type="http://schemas.openxmlformats.org/officeDocument/2006/relationships/externalLinkPath" Target="file:///C:\Users\carangoz\Documents\Copia%20de%20Grupo%20Argos%20informaci&#243;n%20trimestral%20dic.25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esp00\data$\DOCUME~1\mprats.ARG\CONFIG~1\Temp\notesE8F9BA\EJ_00\08\ANEXOS\CR-Agost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%201\USUARIOS\ARCHIVOS\EXCEL\Invergp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windows\TEMP\PRESU98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duque\Documents\PC_NW\dduque\TempLocalXLClient\GRUPO_ARGOS\Consolidaci&#243;nIFRS\eEXCEL\REPORTS\R24-Estado%20de%20Resultados%20consolidado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Funciones%20Personal%20Impuestos\Documents%20and%20Settings\cmendozaj\Configuraci&#243;n%20local\Archivos%20temporales%20de%20Internet\OLK115\Documents%20and%20Settings\jpardo\Mis%20documentos\Proyecto%20Corfinsura\Invers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ltados separados"/>
      <sheetName val="Resultados consolidados"/>
      <sheetName val="Aporte por segmento acumulado"/>
      <sheetName val="Aporte por segmento trimestral"/>
      <sheetName val="Ingresos oper y FC dividendos -"/>
      <sheetName val="ESF GA Consol Q"/>
      <sheetName val="ER GA Consol Q"/>
      <sheetName val="ESF GA Separado Q"/>
      <sheetName val="ER GA separado Q"/>
      <sheetName val="ESF GA Cons Acum."/>
      <sheetName val="ER GA Cons Acum."/>
      <sheetName val="ESFA separado"/>
      <sheetName val="ESF GA separado"/>
      <sheetName val="ER GA separado Acum."/>
      <sheetName val="Segmentos Mar"/>
      <sheetName val="Segmentos Jun"/>
      <sheetName val="Segmentos Sep"/>
      <sheetName val="Segmentos Dic"/>
      <sheetName val="Ingresos por geografía"/>
      <sheetName val="Dividendos GA separado"/>
      <sheetName val="MPP GA separado"/>
      <sheetName val="Util. Vta. Inv. GA Separado"/>
      <sheetName val="Dividendos GA Consolidado "/>
      <sheetName val="MPP GA consolidado"/>
      <sheetName val="EFE GA separado"/>
      <sheetName val="EFE GA Consolid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0">
          <cell r="C10">
            <v>11748791</v>
          </cell>
          <cell r="E10">
            <v>12686531</v>
          </cell>
        </row>
        <row r="24">
          <cell r="C24">
            <v>3438340</v>
          </cell>
          <cell r="E24">
            <v>3120150</v>
          </cell>
        </row>
        <row r="40">
          <cell r="C40">
            <v>2044935</v>
          </cell>
          <cell r="E40">
            <v>1774861</v>
          </cell>
        </row>
        <row r="43">
          <cell r="C43">
            <v>2943669</v>
          </cell>
          <cell r="E43">
            <v>2664263</v>
          </cell>
        </row>
        <row r="60">
          <cell r="C60">
            <v>4346462</v>
          </cell>
          <cell r="E60">
            <v>7646799</v>
          </cell>
        </row>
        <row r="65">
          <cell r="C65">
            <v>2809671</v>
          </cell>
          <cell r="E65">
            <v>4544419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Summary"/>
      <sheetName val="EXPLICACION VS PPTO"/>
      <sheetName val="EXPLICACION VS D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menteras"/>
      <sheetName val="0tras"/>
      <sheetName val="Vr.-ARGOS"/>
      <sheetName val="Vr.-CARIBE"/>
      <sheetName val="Vr.-CAIRO"/>
      <sheetName val="Vr.-NARE"/>
      <sheetName val="Vr.-VALLE"/>
      <sheetName val="Vr.-COLCLINKER"/>
      <sheetName val="Vr.-RIOCLARO"/>
      <sheetName val="Vr.-TOLCEMENTO"/>
      <sheetName val="TOTAL GRUPO"/>
      <sheetName val="INVERGPO"/>
      <sheetName val="A JUNIO2000"/>
      <sheetName val="septmbre00"/>
      <sheetName val="DICIEMBRE"/>
      <sheetName val="MARZO-01"/>
      <sheetName val="Junio-01"/>
      <sheetName val="SEP-01"/>
      <sheetName val="DIC-01"/>
      <sheetName val="Mar-02-Actualizar sobre este"/>
      <sheetName val="Jun-02-no actualizar"/>
      <sheetName val="Agosto"/>
      <sheetName val="SEPT. 30.02"/>
      <sheetName val="Energ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AF7">
            <v>540958434.21695995</v>
          </cell>
        </row>
        <row r="8">
          <cell r="AF8">
            <v>241799904.07949999</v>
          </cell>
        </row>
        <row r="9">
          <cell r="AF9">
            <v>225743747.66940001</v>
          </cell>
        </row>
        <row r="10">
          <cell r="AF10">
            <v>203089101.99944001</v>
          </cell>
        </row>
        <row r="11">
          <cell r="AF11">
            <v>186070040.62151998</v>
          </cell>
        </row>
        <row r="24">
          <cell r="B24" t="str">
            <v xml:space="preserve">TOLCEMENTO </v>
          </cell>
          <cell r="F24">
            <v>28483612</v>
          </cell>
          <cell r="G24">
            <v>40843015974</v>
          </cell>
          <cell r="H24">
            <v>71.210000236253222</v>
          </cell>
          <cell r="O24">
            <v>4003686</v>
          </cell>
          <cell r="P24">
            <v>1434940000</v>
          </cell>
          <cell r="Q24">
            <v>10.009351377412518</v>
          </cell>
          <cell r="AA24">
            <v>32487298</v>
          </cell>
          <cell r="AB24">
            <v>42277955974</v>
          </cell>
          <cell r="AC24">
            <v>81.219351613665737</v>
          </cell>
          <cell r="AD24">
            <v>39999455</v>
          </cell>
          <cell r="AE24">
            <v>2547.0800000014042</v>
          </cell>
          <cell r="AF24">
            <v>82747746.989885613</v>
          </cell>
        </row>
        <row r="25">
          <cell r="B25" t="str">
            <v>CORPORACIÓN DE CEMENTO ANDINO S.A.</v>
          </cell>
          <cell r="F25">
            <v>33423008</v>
          </cell>
          <cell r="G25">
            <v>41533003144</v>
          </cell>
          <cell r="H25">
            <v>80</v>
          </cell>
          <cell r="AA25">
            <v>33423008</v>
          </cell>
          <cell r="AB25">
            <v>41533003144</v>
          </cell>
          <cell r="AC25">
            <v>80</v>
          </cell>
          <cell r="AD25">
            <v>41778760</v>
          </cell>
          <cell r="AE25">
            <v>2186.3829001676922</v>
          </cell>
          <cell r="AF25">
            <v>73075493.163367987</v>
          </cell>
        </row>
        <row r="26">
          <cell r="B26" t="str">
            <v>VALLE CEMENT INVESTMENT</v>
          </cell>
          <cell r="O26">
            <v>1</v>
          </cell>
          <cell r="P26">
            <v>43636630000</v>
          </cell>
          <cell r="Q26">
            <v>100</v>
          </cell>
          <cell r="AA26">
            <v>1</v>
          </cell>
          <cell r="AB26">
            <v>43636630000</v>
          </cell>
          <cell r="AC26">
            <v>100</v>
          </cell>
          <cell r="AD26">
            <v>1</v>
          </cell>
          <cell r="AE26">
            <v>66223912</v>
          </cell>
          <cell r="AF26">
            <v>66223912</v>
          </cell>
        </row>
        <row r="27">
          <cell r="B27" t="str">
            <v>BANCOLOMBIA S.A.</v>
          </cell>
          <cell r="C27">
            <v>24375687</v>
          </cell>
          <cell r="D27">
            <v>7433119936</v>
          </cell>
          <cell r="E27">
            <v>7.1894310820651537</v>
          </cell>
          <cell r="L27">
            <v>752657</v>
          </cell>
          <cell r="M27">
            <v>3401144920</v>
          </cell>
          <cell r="N27">
            <v>0.22199069219808709</v>
          </cell>
          <cell r="O27">
            <v>29658125</v>
          </cell>
          <cell r="P27">
            <v>32736470000</v>
          </cell>
          <cell r="Q27">
            <v>8.7474476395587786</v>
          </cell>
          <cell r="AA27">
            <v>54786469</v>
          </cell>
          <cell r="AB27">
            <v>43570734856</v>
          </cell>
          <cell r="AC27">
            <v>16.158869413822018</v>
          </cell>
          <cell r="AD27">
            <v>339048900</v>
          </cell>
          <cell r="AE27">
            <v>1057.42</v>
          </cell>
          <cell r="AF27">
            <v>57932308.04998</v>
          </cell>
        </row>
        <row r="28">
          <cell r="B28" t="str">
            <v>C O N A V I</v>
          </cell>
          <cell r="C28">
            <v>305333930</v>
          </cell>
          <cell r="D28">
            <v>479649994</v>
          </cell>
          <cell r="E28">
            <v>7.5418959326300925</v>
          </cell>
          <cell r="I28">
            <v>210117338</v>
          </cell>
          <cell r="J28">
            <v>31793089535</v>
          </cell>
          <cell r="K28">
            <v>5.1900000004495492</v>
          </cell>
          <cell r="AA28">
            <v>515451268</v>
          </cell>
          <cell r="AB28">
            <v>32272739529</v>
          </cell>
          <cell r="AC28">
            <v>12.731895933079642</v>
          </cell>
          <cell r="AD28">
            <v>4048503622</v>
          </cell>
          <cell r="AE28">
            <v>100</v>
          </cell>
          <cell r="AF28">
            <v>51545126.799999997</v>
          </cell>
        </row>
        <row r="29">
          <cell r="B29" t="str">
            <v>CIA. NACIONAL DE CHOCOLATES S.A.</v>
          </cell>
          <cell r="C29">
            <v>3198802</v>
          </cell>
          <cell r="D29">
            <v>2880329910</v>
          </cell>
          <cell r="E29">
            <v>3.6912681898527393</v>
          </cell>
          <cell r="I29">
            <v>289263</v>
          </cell>
          <cell r="J29">
            <v>468255551</v>
          </cell>
          <cell r="K29">
            <v>0.33379599937769605</v>
          </cell>
          <cell r="L29">
            <v>710202</v>
          </cell>
          <cell r="M29">
            <v>4758353400</v>
          </cell>
          <cell r="N29">
            <v>0.81953995619916298</v>
          </cell>
          <cell r="O29">
            <v>1851296</v>
          </cell>
          <cell r="P29">
            <v>1773730000</v>
          </cell>
          <cell r="Q29">
            <v>2.1363091666197582</v>
          </cell>
          <cell r="AA29">
            <v>6049563</v>
          </cell>
          <cell r="AB29">
            <v>9880668861</v>
          </cell>
          <cell r="AC29">
            <v>6.9809133120493563</v>
          </cell>
          <cell r="AD29">
            <v>86658618</v>
          </cell>
          <cell r="AE29">
            <v>7063.02</v>
          </cell>
          <cell r="AF29">
            <v>42728184.460260004</v>
          </cell>
        </row>
        <row r="30">
          <cell r="B30" t="str">
            <v>CEMENTOS PAZ DEL RIO S.A.</v>
          </cell>
          <cell r="C30">
            <v>24124594</v>
          </cell>
          <cell r="D30">
            <v>18565624578</v>
          </cell>
          <cell r="E30">
            <v>20.103828333333336</v>
          </cell>
          <cell r="F30">
            <v>218564</v>
          </cell>
          <cell r="G30">
            <v>44961296</v>
          </cell>
          <cell r="H30">
            <v>0.18213666666666667</v>
          </cell>
          <cell r="I30">
            <v>2985397</v>
          </cell>
          <cell r="J30">
            <v>1860367965</v>
          </cell>
          <cell r="K30">
            <v>2.4878308333333337</v>
          </cell>
          <cell r="L30">
            <v>2909476</v>
          </cell>
          <cell r="M30">
            <v>1630130277</v>
          </cell>
          <cell r="N30">
            <v>2.4245633333333334</v>
          </cell>
          <cell r="O30">
            <v>1320993</v>
          </cell>
          <cell r="P30">
            <v>2132920000</v>
          </cell>
          <cell r="Q30">
            <v>1.1008275000000001</v>
          </cell>
          <cell r="R30">
            <v>3000000</v>
          </cell>
          <cell r="T30">
            <v>2.5</v>
          </cell>
          <cell r="U30">
            <v>5137782</v>
          </cell>
          <cell r="V30">
            <v>1121118400</v>
          </cell>
          <cell r="W30">
            <v>4.281485</v>
          </cell>
          <cell r="AA30">
            <v>39696806</v>
          </cell>
          <cell r="AB30">
            <v>25355122516</v>
          </cell>
          <cell r="AC30">
            <v>33.080671666666674</v>
          </cell>
          <cell r="AD30">
            <v>120000000</v>
          </cell>
          <cell r="AE30">
            <v>839.48</v>
          </cell>
          <cell r="AF30">
            <v>33324674.700880002</v>
          </cell>
        </row>
        <row r="31">
          <cell r="B31" t="str">
            <v>COLCARIBE HOLDING</v>
          </cell>
          <cell r="F31">
            <v>85000</v>
          </cell>
          <cell r="G31">
            <v>72963466168</v>
          </cell>
          <cell r="H31">
            <v>29.310344827586203</v>
          </cell>
          <cell r="R31">
            <v>75000</v>
          </cell>
          <cell r="S31">
            <v>7780750000</v>
          </cell>
          <cell r="T31">
            <v>25.862068965517242</v>
          </cell>
          <cell r="AA31">
            <v>160000</v>
          </cell>
          <cell r="AB31">
            <v>80744216168</v>
          </cell>
          <cell r="AC31">
            <v>55.172413793103445</v>
          </cell>
          <cell r="AD31">
            <v>290000</v>
          </cell>
          <cell r="AE31">
            <v>181479.67095294117</v>
          </cell>
          <cell r="AF31">
            <v>29036747.352470588</v>
          </cell>
        </row>
        <row r="32">
          <cell r="B32" t="str">
            <v>CIA. COMERCIAL. FABRICATO y TEJICONDOR</v>
          </cell>
          <cell r="C32">
            <v>963662</v>
          </cell>
          <cell r="E32">
            <v>13.217396409011226</v>
          </cell>
          <cell r="O32">
            <v>1029659</v>
          </cell>
          <cell r="Q32">
            <v>14.122598140329378</v>
          </cell>
          <cell r="AA32">
            <v>1993321</v>
          </cell>
          <cell r="AB32">
            <v>0</v>
          </cell>
          <cell r="AC32">
            <v>27.339994549340602</v>
          </cell>
          <cell r="AD32">
            <v>7290861</v>
          </cell>
          <cell r="AE32">
            <v>13622.23</v>
          </cell>
          <cell r="AF32">
            <v>27153477.125829998</v>
          </cell>
        </row>
        <row r="33">
          <cell r="B33" t="str">
            <v>C.I. FABRICATO y TEJICONDOR</v>
          </cell>
          <cell r="C33">
            <v>963663</v>
          </cell>
          <cell r="E33">
            <v>13.675742881621023</v>
          </cell>
          <cell r="O33">
            <v>1029661</v>
          </cell>
          <cell r="Q33">
            <v>14.612347979773826</v>
          </cell>
          <cell r="AA33">
            <v>1993324</v>
          </cell>
          <cell r="AB33">
            <v>0</v>
          </cell>
          <cell r="AC33">
            <v>28.288090861394849</v>
          </cell>
          <cell r="AD33">
            <v>7046513</v>
          </cell>
          <cell r="AE33">
            <v>13164.59</v>
          </cell>
          <cell r="AF33">
            <v>26241293.197159998</v>
          </cell>
        </row>
        <row r="34">
          <cell r="B34" t="str">
            <v>CARBONES DEL CARIBE S.A.</v>
          </cell>
          <cell r="C34">
            <v>260000</v>
          </cell>
          <cell r="D34">
            <v>32613768972</v>
          </cell>
          <cell r="E34">
            <v>3.4666666666666663</v>
          </cell>
          <cell r="F34">
            <v>3670000</v>
          </cell>
          <cell r="G34">
            <v>21864849123</v>
          </cell>
          <cell r="H34">
            <v>48.933333333333337</v>
          </cell>
          <cell r="I34">
            <v>325000</v>
          </cell>
          <cell r="J34">
            <v>3549836130</v>
          </cell>
          <cell r="K34">
            <v>4.3333333333333339</v>
          </cell>
          <cell r="L34">
            <v>28887</v>
          </cell>
          <cell r="M34">
            <v>331908587</v>
          </cell>
          <cell r="N34">
            <v>0.38516</v>
          </cell>
          <cell r="O34">
            <v>258580</v>
          </cell>
          <cell r="P34">
            <v>4614990000</v>
          </cell>
          <cell r="Q34">
            <v>3.4477333333333333</v>
          </cell>
          <cell r="X34">
            <v>0</v>
          </cell>
          <cell r="AA34">
            <v>4542467</v>
          </cell>
          <cell r="AB34">
            <v>62975352812</v>
          </cell>
          <cell r="AC34">
            <v>60.566226666666672</v>
          </cell>
          <cell r="AD34">
            <v>7500000</v>
          </cell>
          <cell r="AE34">
            <v>4989.3</v>
          </cell>
          <cell r="AF34">
            <v>22663730.603100002</v>
          </cell>
        </row>
        <row r="35">
          <cell r="B35" t="str">
            <v>CARTON DE COLOMBIA S.A.</v>
          </cell>
          <cell r="I35">
            <v>1279159</v>
          </cell>
          <cell r="J35">
            <v>1738991498</v>
          </cell>
          <cell r="K35">
            <v>1.1683509486547461</v>
          </cell>
          <cell r="O35">
            <v>2380225</v>
          </cell>
          <cell r="P35">
            <v>3043010000</v>
          </cell>
          <cell r="Q35">
            <v>2.174036329152</v>
          </cell>
          <cell r="AA35">
            <v>3659384</v>
          </cell>
          <cell r="AB35">
            <v>4782001498</v>
          </cell>
          <cell r="AC35">
            <v>3.342387277806746</v>
          </cell>
          <cell r="AD35">
            <v>109484141</v>
          </cell>
          <cell r="AE35">
            <v>5310.02</v>
          </cell>
          <cell r="AF35">
            <v>19431402.227680001</v>
          </cell>
        </row>
        <row r="36">
          <cell r="B36" t="str">
            <v>LA CEMENTO NACIONAL C.A. (ECUADOR)</v>
          </cell>
          <cell r="C36">
            <v>24105</v>
          </cell>
          <cell r="D36">
            <v>6437167036</v>
          </cell>
          <cell r="E36">
            <v>1.7583583111882066</v>
          </cell>
          <cell r="O36">
            <v>21186</v>
          </cell>
          <cell r="P36">
            <v>7878220000</v>
          </cell>
          <cell r="Q36">
            <v>1.545429544942267</v>
          </cell>
          <cell r="AA36">
            <v>45291</v>
          </cell>
          <cell r="AB36">
            <v>14315387036</v>
          </cell>
          <cell r="AC36">
            <v>3.3037878561304739</v>
          </cell>
          <cell r="AD36">
            <v>1370881</v>
          </cell>
          <cell r="AE36">
            <v>419112.09105994605</v>
          </cell>
          <cell r="AF36">
            <v>18982005.716196019</v>
          </cell>
        </row>
        <row r="37">
          <cell r="B37" t="str">
            <v>CONCRETOS DEL CAUCA LTDA</v>
          </cell>
          <cell r="C37">
            <v>105323</v>
          </cell>
          <cell r="D37">
            <v>724440000</v>
          </cell>
          <cell r="E37">
            <v>10.019034863003208</v>
          </cell>
          <cell r="O37">
            <v>915434</v>
          </cell>
          <cell r="P37">
            <v>11142810000</v>
          </cell>
          <cell r="Q37">
            <v>87.082262761015912</v>
          </cell>
          <cell r="AA37">
            <v>1020757</v>
          </cell>
          <cell r="AB37">
            <v>11867250000</v>
          </cell>
          <cell r="AC37">
            <v>97.101297624019125</v>
          </cell>
          <cell r="AD37">
            <v>1051229</v>
          </cell>
          <cell r="AE37">
            <v>16483.587257467581</v>
          </cell>
          <cell r="AF37">
            <v>16825737.078170836</v>
          </cell>
        </row>
        <row r="38">
          <cell r="B38" t="str">
            <v>CIA. DE CEMENTO ARGOS S.A.</v>
          </cell>
          <cell r="R38">
            <v>3244408</v>
          </cell>
          <cell r="S38">
            <v>1166591173</v>
          </cell>
          <cell r="T38">
            <v>1.9931782408086598</v>
          </cell>
          <cell r="AA38">
            <v>3244408</v>
          </cell>
          <cell r="AB38">
            <v>1166591173</v>
          </cell>
          <cell r="AC38">
            <v>1.9931782408086598</v>
          </cell>
          <cell r="AD38">
            <v>162775608</v>
          </cell>
          <cell r="AE38">
            <v>4802</v>
          </cell>
          <cell r="AF38">
            <v>15579647.216</v>
          </cell>
        </row>
        <row r="39">
          <cell r="B39" t="str">
            <v>CORP. FINANCIERA DEL VALLE S.A.</v>
          </cell>
          <cell r="O39">
            <v>1814087</v>
          </cell>
          <cell r="P39">
            <v>8623990000</v>
          </cell>
          <cell r="Q39">
            <v>2.9636519314936516</v>
          </cell>
          <cell r="AA39">
            <v>1814087</v>
          </cell>
          <cell r="AB39">
            <v>8623990000</v>
          </cell>
          <cell r="AC39">
            <v>2.9636519314936516</v>
          </cell>
          <cell r="AD39">
            <v>61211203</v>
          </cell>
          <cell r="AE39">
            <v>6680.3</v>
          </cell>
          <cell r="AF39">
            <v>12118645.3861</v>
          </cell>
        </row>
        <row r="40">
          <cell r="B40" t="str">
            <v>COMERCIALIZA. INT. DEL MAR CARIBE S.A.</v>
          </cell>
          <cell r="F40">
            <v>949750</v>
          </cell>
          <cell r="G40">
            <v>3192682230</v>
          </cell>
          <cell r="H40">
            <v>37.99</v>
          </cell>
          <cell r="R40">
            <v>949750</v>
          </cell>
          <cell r="S40">
            <v>3852758412</v>
          </cell>
          <cell r="T40">
            <v>37.99</v>
          </cell>
          <cell r="X40">
            <v>250000</v>
          </cell>
          <cell r="Z40">
            <v>10</v>
          </cell>
          <cell r="AA40">
            <v>2149500</v>
          </cell>
          <cell r="AB40">
            <v>7045440642</v>
          </cell>
          <cell r="AC40">
            <v>85.98</v>
          </cell>
          <cell r="AD40">
            <v>2500000</v>
          </cell>
          <cell r="AE40">
            <v>5311.32</v>
          </cell>
          <cell r="AF40">
            <v>11416682.34</v>
          </cell>
        </row>
        <row r="41">
          <cell r="B41" t="str">
            <v>CORFINSURA</v>
          </cell>
          <cell r="C41">
            <v>4108220</v>
          </cell>
          <cell r="D41">
            <v>7716777019</v>
          </cell>
          <cell r="E41">
            <v>3.1700388541225699</v>
          </cell>
          <cell r="F41">
            <v>1082537</v>
          </cell>
          <cell r="G41">
            <v>632377707</v>
          </cell>
          <cell r="H41">
            <v>0.83532146550702857</v>
          </cell>
          <cell r="I41">
            <v>2866396</v>
          </cell>
          <cell r="J41">
            <v>4465347340</v>
          </cell>
          <cell r="K41">
            <v>2.2118062546069877</v>
          </cell>
          <cell r="O41">
            <v>1276092</v>
          </cell>
          <cell r="P41">
            <v>1701420000</v>
          </cell>
          <cell r="Q41">
            <v>0.98467492525594513</v>
          </cell>
          <cell r="AA41">
            <v>9333245</v>
          </cell>
          <cell r="AB41">
            <v>14515922066</v>
          </cell>
          <cell r="AC41">
            <v>7.2018414994925308</v>
          </cell>
          <cell r="AD41">
            <v>129595257</v>
          </cell>
          <cell r="AE41">
            <v>1126.94</v>
          </cell>
          <cell r="AF41">
            <v>10518007.120300001</v>
          </cell>
        </row>
        <row r="42">
          <cell r="B42" t="str">
            <v>CÍA. DE INVERSIONES LA MERCED S.A.</v>
          </cell>
          <cell r="C42">
            <v>39620</v>
          </cell>
          <cell r="D42">
            <v>102016726</v>
          </cell>
          <cell r="E42">
            <v>33.016666666666666</v>
          </cell>
          <cell r="AA42">
            <v>39620</v>
          </cell>
          <cell r="AB42">
            <v>102016726</v>
          </cell>
          <cell r="AC42">
            <v>33.016666666666666</v>
          </cell>
          <cell r="AD42">
            <v>120000</v>
          </cell>
          <cell r="AE42">
            <v>252259.59</v>
          </cell>
          <cell r="AF42">
            <v>9994524.9557999987</v>
          </cell>
        </row>
        <row r="43">
          <cell r="B43" t="str">
            <v>ENKA DE COLOMBIA S.A.</v>
          </cell>
          <cell r="O43">
            <v>107921200</v>
          </cell>
          <cell r="P43">
            <v>1226170000</v>
          </cell>
          <cell r="Q43">
            <v>2.4589252160488333</v>
          </cell>
          <cell r="AA43">
            <v>107921200</v>
          </cell>
          <cell r="AB43">
            <v>1226170000</v>
          </cell>
          <cell r="AC43">
            <v>2.4589252160488333</v>
          </cell>
          <cell r="AD43">
            <v>4388958204</v>
          </cell>
          <cell r="AE43">
            <v>85.98</v>
          </cell>
          <cell r="AF43">
            <v>9279064.7760000005</v>
          </cell>
        </row>
        <row r="44">
          <cell r="B44" t="str">
            <v>CIA. COLOMBIANA DE TABACO S.A.</v>
          </cell>
          <cell r="C44">
            <v>1155559</v>
          </cell>
          <cell r="D44">
            <v>251329615</v>
          </cell>
          <cell r="E44">
            <v>1.8186324434355892</v>
          </cell>
          <cell r="L44">
            <v>184636</v>
          </cell>
          <cell r="M44">
            <v>592681560</v>
          </cell>
          <cell r="N44">
            <v>0.29058232407533791</v>
          </cell>
          <cell r="O44">
            <v>1786002</v>
          </cell>
          <cell r="P44">
            <v>3267150000</v>
          </cell>
          <cell r="Q44">
            <v>2.8108311053272477</v>
          </cell>
          <cell r="AA44">
            <v>3126197</v>
          </cell>
          <cell r="AB44">
            <v>4111161175</v>
          </cell>
          <cell r="AC44">
            <v>4.9200458728381751</v>
          </cell>
          <cell r="AD44">
            <v>63539997</v>
          </cell>
          <cell r="AE44">
            <v>2537.06</v>
          </cell>
          <cell r="AF44">
            <v>7931349.3608200001</v>
          </cell>
        </row>
        <row r="45">
          <cell r="B45" t="str">
            <v>CONCRETOS DE OCCIDENTE LTDA</v>
          </cell>
          <cell r="C45">
            <v>200550</v>
          </cell>
          <cell r="D45">
            <v>329897838</v>
          </cell>
          <cell r="E45">
            <v>10</v>
          </cell>
          <cell r="O45">
            <v>802200</v>
          </cell>
          <cell r="P45">
            <v>1423550000</v>
          </cell>
          <cell r="Q45">
            <v>40</v>
          </cell>
          <cell r="AA45">
            <v>1002750</v>
          </cell>
          <cell r="AB45">
            <v>1753447838</v>
          </cell>
          <cell r="AC45">
            <v>50</v>
          </cell>
          <cell r="AD45">
            <v>2005500</v>
          </cell>
          <cell r="AE45">
            <v>7714.918972824732</v>
          </cell>
          <cell r="AF45">
            <v>7736135</v>
          </cell>
        </row>
        <row r="46">
          <cell r="B46" t="str">
            <v>CANTERAS  y  DERIVADOS S.A.</v>
          </cell>
          <cell r="C46">
            <v>30000</v>
          </cell>
          <cell r="D46">
            <v>10760552443</v>
          </cell>
          <cell r="E46">
            <v>50</v>
          </cell>
          <cell r="AA46">
            <v>30000</v>
          </cell>
          <cell r="AB46">
            <v>10760552443</v>
          </cell>
          <cell r="AC46">
            <v>50</v>
          </cell>
          <cell r="AD46">
            <v>60000</v>
          </cell>
          <cell r="AE46">
            <v>213442.58</v>
          </cell>
          <cell r="AF46">
            <v>6403277.4000000004</v>
          </cell>
        </row>
        <row r="47">
          <cell r="B47" t="str">
            <v>PROMOTORA DE HOTELES  MEDELLÍN S.A.</v>
          </cell>
          <cell r="C47">
            <v>4219382</v>
          </cell>
          <cell r="D47">
            <v>556743886</v>
          </cell>
          <cell r="E47">
            <v>20.852246422278125</v>
          </cell>
          <cell r="AA47">
            <v>4219382</v>
          </cell>
          <cell r="AB47">
            <v>556743886</v>
          </cell>
          <cell r="AC47">
            <v>20.852246422278125</v>
          </cell>
          <cell r="AD47">
            <v>20234664</v>
          </cell>
          <cell r="AE47">
            <v>1504.67</v>
          </cell>
          <cell r="AF47">
            <v>6348777.5139400009</v>
          </cell>
        </row>
        <row r="48">
          <cell r="B48" t="str">
            <v xml:space="preserve">METROCONCRETO </v>
          </cell>
          <cell r="I48">
            <v>10257</v>
          </cell>
          <cell r="J48">
            <v>76207504</v>
          </cell>
          <cell r="K48">
            <v>0.54732986589697907</v>
          </cell>
          <cell r="L48">
            <v>129838</v>
          </cell>
          <cell r="M48">
            <v>27234743</v>
          </cell>
          <cell r="N48">
            <v>6.9283625941632021</v>
          </cell>
          <cell r="U48">
            <v>824938</v>
          </cell>
          <cell r="V48">
            <v>3991621711</v>
          </cell>
          <cell r="W48">
            <v>44.020006328685007</v>
          </cell>
          <cell r="AA48">
            <v>965033</v>
          </cell>
          <cell r="AB48">
            <v>4095063958</v>
          </cell>
          <cell r="AC48">
            <v>51.495698788745187</v>
          </cell>
          <cell r="AD48">
            <v>1874007</v>
          </cell>
          <cell r="AE48">
            <v>6392.786199288902</v>
          </cell>
          <cell r="AF48">
            <v>6169249.6442583669</v>
          </cell>
        </row>
        <row r="49">
          <cell r="B49" t="str">
            <v>HOTEL DE PEREIRA S.A.</v>
          </cell>
          <cell r="C49">
            <v>2266468</v>
          </cell>
          <cell r="D49">
            <v>1853807379</v>
          </cell>
          <cell r="E49">
            <v>31.708924610879901</v>
          </cell>
          <cell r="AA49">
            <v>2266468</v>
          </cell>
          <cell r="AB49">
            <v>1853807379</v>
          </cell>
          <cell r="AC49">
            <v>31.708924610879901</v>
          </cell>
          <cell r="AD49">
            <v>7147729</v>
          </cell>
          <cell r="AE49">
            <v>2444.9</v>
          </cell>
          <cell r="AF49">
            <v>5541287.6131999996</v>
          </cell>
        </row>
        <row r="50">
          <cell r="B50" t="str">
            <v>TEMPO LTDA</v>
          </cell>
          <cell r="L50">
            <v>200</v>
          </cell>
          <cell r="M50">
            <v>14671159</v>
          </cell>
          <cell r="N50">
            <v>20</v>
          </cell>
          <cell r="O50">
            <v>400</v>
          </cell>
          <cell r="P50">
            <v>1716470000</v>
          </cell>
          <cell r="Q50">
            <v>40</v>
          </cell>
          <cell r="AA50">
            <v>600</v>
          </cell>
          <cell r="AB50">
            <v>1731141159</v>
          </cell>
          <cell r="AC50">
            <v>60</v>
          </cell>
          <cell r="AD50">
            <v>1000</v>
          </cell>
          <cell r="AE50">
            <v>7584495</v>
          </cell>
          <cell r="AF50">
            <v>4550697</v>
          </cell>
        </row>
        <row r="51">
          <cell r="B51" t="str">
            <v>TLC  INTERNATIONAL  LDC</v>
          </cell>
          <cell r="C51">
            <v>1</v>
          </cell>
          <cell r="D51">
            <v>2853387050</v>
          </cell>
          <cell r="E51">
            <v>5</v>
          </cell>
          <cell r="AA51">
            <v>1</v>
          </cell>
          <cell r="AB51">
            <v>2853387050</v>
          </cell>
          <cell r="AC51">
            <v>5</v>
          </cell>
          <cell r="AD51">
            <v>20</v>
          </cell>
          <cell r="AE51">
            <v>4379872.1679999996</v>
          </cell>
          <cell r="AF51">
            <v>4379872.1679999996</v>
          </cell>
        </row>
        <row r="52">
          <cell r="B52" t="str">
            <v>C O L O M B A T E S</v>
          </cell>
          <cell r="C52">
            <v>2402</v>
          </cell>
          <cell r="D52">
            <v>16230042</v>
          </cell>
          <cell r="E52">
            <v>4.3987034629259982</v>
          </cell>
          <cell r="F52">
            <v>75</v>
          </cell>
          <cell r="G52">
            <v>602525</v>
          </cell>
          <cell r="H52">
            <v>0.13734502902558282</v>
          </cell>
          <cell r="I52">
            <v>24</v>
          </cell>
          <cell r="J52">
            <v>166043</v>
          </cell>
          <cell r="K52">
            <v>4.3950409288186498E-2</v>
          </cell>
          <cell r="L52">
            <v>246</v>
          </cell>
          <cell r="M52">
            <v>138990507</v>
          </cell>
          <cell r="N52">
            <v>0.45049169520391164</v>
          </cell>
          <cell r="O52">
            <v>3126</v>
          </cell>
          <cell r="P52">
            <v>25540000</v>
          </cell>
          <cell r="Q52">
            <v>5.7245408097862907</v>
          </cell>
          <cell r="X52">
            <v>32</v>
          </cell>
          <cell r="Z52">
            <v>5.8600545717581998E-2</v>
          </cell>
          <cell r="AA52">
            <v>5905</v>
          </cell>
          <cell r="AB52">
            <v>181529117</v>
          </cell>
          <cell r="AC52">
            <v>10.813631951947551</v>
          </cell>
          <cell r="AD52">
            <v>54607</v>
          </cell>
          <cell r="AE52">
            <v>695775.03</v>
          </cell>
          <cell r="AF52">
            <v>4108551.5521499999</v>
          </cell>
        </row>
        <row r="53">
          <cell r="B53" t="str">
            <v>COLOIDALES S.A.</v>
          </cell>
          <cell r="I53">
            <v>215928</v>
          </cell>
          <cell r="J53">
            <v>3371482590</v>
          </cell>
          <cell r="K53">
            <v>24.209997578192972</v>
          </cell>
          <cell r="L53">
            <v>18804</v>
          </cell>
          <cell r="M53">
            <v>226100000</v>
          </cell>
          <cell r="N53">
            <v>2.1083175616888066</v>
          </cell>
          <cell r="O53">
            <v>222258</v>
          </cell>
          <cell r="P53">
            <v>4309430000</v>
          </cell>
          <cell r="Q53">
            <v>24.919721581888471</v>
          </cell>
          <cell r="AA53">
            <v>456990</v>
          </cell>
          <cell r="AB53">
            <v>7907012590</v>
          </cell>
          <cell r="AC53">
            <v>51.23803672177025</v>
          </cell>
          <cell r="AD53">
            <v>891896</v>
          </cell>
          <cell r="AE53">
            <v>8488</v>
          </cell>
          <cell r="AF53">
            <v>3878931.12</v>
          </cell>
        </row>
        <row r="54">
          <cell r="B54" t="str">
            <v>INDUSTRIAS ALIMENTICIAS NOEL S.A.</v>
          </cell>
          <cell r="O54">
            <v>1004366</v>
          </cell>
          <cell r="P54">
            <v>2481850000</v>
          </cell>
          <cell r="Q54">
            <v>1.6833366322976595</v>
          </cell>
          <cell r="AA54">
            <v>1004366</v>
          </cell>
          <cell r="AB54">
            <v>2481850000</v>
          </cell>
          <cell r="AC54">
            <v>1.6833366322976595</v>
          </cell>
          <cell r="AD54">
            <v>59665190</v>
          </cell>
          <cell r="AE54">
            <v>3750</v>
          </cell>
          <cell r="AF54">
            <v>3766372.5</v>
          </cell>
        </row>
        <row r="55">
          <cell r="B55" t="str">
            <v xml:space="preserve">SETAS COLOMBIANAS S.A. </v>
          </cell>
          <cell r="C55">
            <v>41418101</v>
          </cell>
          <cell r="D55">
            <v>3747266152</v>
          </cell>
          <cell r="E55">
            <v>16.139607993499936</v>
          </cell>
          <cell r="O55">
            <v>4743825</v>
          </cell>
          <cell r="P55">
            <v>1520280000</v>
          </cell>
          <cell r="Q55">
            <v>1.8485510933918683</v>
          </cell>
          <cell r="AA55">
            <v>46161926</v>
          </cell>
          <cell r="AB55">
            <v>5267546152</v>
          </cell>
          <cell r="AC55">
            <v>17.988159086891805</v>
          </cell>
          <cell r="AD55">
            <v>256623959</v>
          </cell>
          <cell r="AE55">
            <v>75.209999999999994</v>
          </cell>
          <cell r="AF55">
            <v>3471838.4544599997</v>
          </cell>
        </row>
        <row r="56">
          <cell r="B56" t="str">
            <v>D I C E N T E  LTDA.</v>
          </cell>
          <cell r="I56">
            <v>400</v>
          </cell>
          <cell r="J56">
            <v>90111376</v>
          </cell>
          <cell r="K56">
            <v>40</v>
          </cell>
          <cell r="L56">
            <v>100</v>
          </cell>
          <cell r="M56">
            <v>22060178</v>
          </cell>
          <cell r="N56">
            <v>10</v>
          </cell>
          <cell r="O56">
            <v>400</v>
          </cell>
          <cell r="P56">
            <v>92920000</v>
          </cell>
          <cell r="Q56">
            <v>40</v>
          </cell>
          <cell r="AA56">
            <v>900</v>
          </cell>
          <cell r="AB56">
            <v>205091554</v>
          </cell>
          <cell r="AC56">
            <v>90</v>
          </cell>
          <cell r="AD56">
            <v>1000</v>
          </cell>
          <cell r="AE56">
            <v>3744716</v>
          </cell>
          <cell r="AF56">
            <v>3370244.4</v>
          </cell>
        </row>
        <row r="57">
          <cell r="B57" t="str">
            <v>OCCIDENTAL DE EMPAQUES  S.A.</v>
          </cell>
          <cell r="C57">
            <v>1075500</v>
          </cell>
          <cell r="D57">
            <v>134612672</v>
          </cell>
          <cell r="E57">
            <v>49.791666666666664</v>
          </cell>
          <cell r="I57">
            <v>2250</v>
          </cell>
          <cell r="J57">
            <v>2222598</v>
          </cell>
          <cell r="K57">
            <v>0.10416666666666667</v>
          </cell>
          <cell r="L57">
            <v>2250</v>
          </cell>
          <cell r="M57">
            <v>3019520</v>
          </cell>
          <cell r="N57">
            <v>0.10416666666666667</v>
          </cell>
          <cell r="AA57">
            <v>1080000</v>
          </cell>
          <cell r="AB57">
            <v>139854790</v>
          </cell>
          <cell r="AC57">
            <v>49.999999999999993</v>
          </cell>
          <cell r="AD57">
            <v>2160000</v>
          </cell>
          <cell r="AE57">
            <v>2820.56</v>
          </cell>
          <cell r="AF57">
            <v>3046204.8</v>
          </cell>
        </row>
        <row r="58">
          <cell r="B58" t="str">
            <v>PROYECTO ENERGÉTICO DEL CAUCA S.A..</v>
          </cell>
          <cell r="O58">
            <v>20776</v>
          </cell>
          <cell r="Q58">
            <v>2.0775999999999999</v>
          </cell>
          <cell r="AA58">
            <v>20776</v>
          </cell>
          <cell r="AB58">
            <v>0</v>
          </cell>
          <cell r="AC58">
            <v>2.0775999999999999</v>
          </cell>
          <cell r="AD58">
            <v>1000000</v>
          </cell>
          <cell r="AE58">
            <v>144397.3815941471</v>
          </cell>
          <cell r="AF58">
            <v>3000000</v>
          </cell>
        </row>
        <row r="59">
          <cell r="B59" t="str">
            <v>ETERNIT PACIFICO  S.A.</v>
          </cell>
          <cell r="C59">
            <v>806313</v>
          </cell>
          <cell r="D59">
            <v>1099479189</v>
          </cell>
          <cell r="E59">
            <v>15.976949020622671</v>
          </cell>
          <cell r="AA59">
            <v>806313</v>
          </cell>
          <cell r="AB59">
            <v>1099479189</v>
          </cell>
          <cell r="AC59">
            <v>15.976949020622671</v>
          </cell>
          <cell r="AD59">
            <v>5046727</v>
          </cell>
          <cell r="AE59">
            <v>3701.07</v>
          </cell>
          <cell r="AF59">
            <v>2984220.8549100002</v>
          </cell>
        </row>
        <row r="60">
          <cell r="B60" t="str">
            <v>REFORESTADORA EL GUASIMO</v>
          </cell>
          <cell r="C60">
            <v>21433751</v>
          </cell>
          <cell r="D60">
            <v>225279169</v>
          </cell>
          <cell r="E60">
            <v>7.5756098579926006</v>
          </cell>
          <cell r="K60">
            <v>0</v>
          </cell>
          <cell r="L60">
            <v>1761591</v>
          </cell>
          <cell r="M60">
            <v>4615047</v>
          </cell>
          <cell r="N60">
            <v>0.62262205739681498</v>
          </cell>
          <cell r="AA60">
            <v>23195342</v>
          </cell>
          <cell r="AB60">
            <v>229894216</v>
          </cell>
          <cell r="AC60">
            <v>8.1982319153894156</v>
          </cell>
          <cell r="AD60">
            <v>282931030</v>
          </cell>
          <cell r="AE60">
            <v>118.37</v>
          </cell>
          <cell r="AF60">
            <v>2745632.6325400001</v>
          </cell>
        </row>
        <row r="61">
          <cell r="B61" t="str">
            <v>REFORESTADORA DEL CARIBE S.A.</v>
          </cell>
          <cell r="F61">
            <v>217244</v>
          </cell>
          <cell r="G61">
            <v>211858747</v>
          </cell>
          <cell r="H61">
            <v>43.448799999999999</v>
          </cell>
          <cell r="R61">
            <v>148000</v>
          </cell>
          <cell r="S61">
            <v>191696345</v>
          </cell>
          <cell r="T61">
            <v>29.599999999999998</v>
          </cell>
          <cell r="X61">
            <v>72443</v>
          </cell>
          <cell r="Z61">
            <v>14.488599999999998</v>
          </cell>
          <cell r="AA61">
            <v>437687</v>
          </cell>
          <cell r="AB61">
            <v>403555092</v>
          </cell>
          <cell r="AC61">
            <v>87.537399999999991</v>
          </cell>
          <cell r="AD61">
            <v>500000</v>
          </cell>
          <cell r="AE61">
            <v>5921.1301531918025</v>
          </cell>
          <cell r="AF61">
            <v>2591601.6933600609</v>
          </cell>
        </row>
        <row r="62">
          <cell r="B62" t="str">
            <v>DISTRIBUÍDORA COL. DE CEMENTO S.A.</v>
          </cell>
          <cell r="F62">
            <v>133067</v>
          </cell>
          <cell r="G62">
            <v>2236821227</v>
          </cell>
          <cell r="H62">
            <v>66.533500000000004</v>
          </cell>
          <cell r="X62">
            <v>66733</v>
          </cell>
          <cell r="Z62">
            <v>33.366500000000002</v>
          </cell>
          <cell r="AA62">
            <v>199800</v>
          </cell>
          <cell r="AB62">
            <v>2236821227</v>
          </cell>
          <cell r="AC62">
            <v>99.9</v>
          </cell>
          <cell r="AD62">
            <v>200000</v>
          </cell>
          <cell r="AE62">
            <v>12505.14</v>
          </cell>
          <cell r="AF62">
            <v>2498526.9720000001</v>
          </cell>
        </row>
        <row r="63">
          <cell r="B63" t="str">
            <v>TRANSATLANTIC CEMENT CARRIER</v>
          </cell>
          <cell r="F63">
            <v>4800</v>
          </cell>
          <cell r="G63">
            <v>527369979</v>
          </cell>
          <cell r="H63">
            <v>48</v>
          </cell>
          <cell r="AA63">
            <v>4800</v>
          </cell>
          <cell r="AB63">
            <v>527369979</v>
          </cell>
          <cell r="AC63">
            <v>48</v>
          </cell>
          <cell r="AD63">
            <v>10000</v>
          </cell>
          <cell r="AE63">
            <v>501552.01583333331</v>
          </cell>
          <cell r="AF63">
            <v>2407449.676</v>
          </cell>
        </row>
        <row r="64">
          <cell r="B64" t="str">
            <v xml:space="preserve">VIAS EN HORMIGON S.A.   </v>
          </cell>
          <cell r="C64">
            <v>638000</v>
          </cell>
          <cell r="D64">
            <v>659145939</v>
          </cell>
          <cell r="E64">
            <v>28.999999999999996</v>
          </cell>
          <cell r="I64">
            <v>638000</v>
          </cell>
          <cell r="J64">
            <v>765633028</v>
          </cell>
          <cell r="K64">
            <v>28.999999999999996</v>
          </cell>
          <cell r="L64">
            <v>220000</v>
          </cell>
          <cell r="M64">
            <v>263104800</v>
          </cell>
          <cell r="N64">
            <v>10</v>
          </cell>
          <cell r="U64">
            <v>638000</v>
          </cell>
          <cell r="V64">
            <v>629601310</v>
          </cell>
          <cell r="W64">
            <v>28.999999999999996</v>
          </cell>
          <cell r="AA64">
            <v>2134000</v>
          </cell>
          <cell r="AB64">
            <v>2317485077</v>
          </cell>
          <cell r="AC64">
            <v>97</v>
          </cell>
          <cell r="AD64">
            <v>2200000</v>
          </cell>
          <cell r="AE64">
            <v>1013.91</v>
          </cell>
          <cell r="AF64">
            <v>2163683.94</v>
          </cell>
        </row>
        <row r="65">
          <cell r="B65" t="str">
            <v>D I S C E M E N T O</v>
          </cell>
          <cell r="F65">
            <v>32500</v>
          </cell>
          <cell r="G65">
            <v>343295773</v>
          </cell>
          <cell r="H65">
            <v>65</v>
          </cell>
          <cell r="L65">
            <v>20</v>
          </cell>
          <cell r="M65">
            <v>73358</v>
          </cell>
          <cell r="N65">
            <v>0.04</v>
          </cell>
          <cell r="X65">
            <v>15000</v>
          </cell>
          <cell r="Z65">
            <v>30</v>
          </cell>
          <cell r="AA65">
            <v>47520</v>
          </cell>
          <cell r="AB65">
            <v>343369131</v>
          </cell>
          <cell r="AC65">
            <v>95.04</v>
          </cell>
          <cell r="AD65">
            <v>50000</v>
          </cell>
          <cell r="AE65">
            <v>43725.7</v>
          </cell>
          <cell r="AF65">
            <v>2077845.2639999997</v>
          </cell>
        </row>
        <row r="66">
          <cell r="B66" t="str">
            <v>PROMOTORA NAL. DE ZONAS FRANCAS S.A.</v>
          </cell>
          <cell r="C66">
            <v>63940688</v>
          </cell>
          <cell r="D66">
            <v>923277448</v>
          </cell>
          <cell r="E66">
            <v>16.7686451487262</v>
          </cell>
          <cell r="O66" t="str">
            <v/>
          </cell>
          <cell r="AA66">
            <v>63940688</v>
          </cell>
          <cell r="AB66">
            <v>923277448</v>
          </cell>
          <cell r="AC66">
            <v>16.7686451487262</v>
          </cell>
          <cell r="AD66">
            <v>381310997</v>
          </cell>
          <cell r="AE66">
            <v>26.54</v>
          </cell>
          <cell r="AF66">
            <v>1696985.8595199999</v>
          </cell>
        </row>
        <row r="67">
          <cell r="B67" t="str">
            <v>URBANIZADORA VILLA SANTOS LTDA</v>
          </cell>
          <cell r="F67">
            <v>9000</v>
          </cell>
          <cell r="G67">
            <v>781801221</v>
          </cell>
          <cell r="H67">
            <v>90</v>
          </cell>
          <cell r="AA67">
            <v>9000</v>
          </cell>
          <cell r="AB67">
            <v>781801221</v>
          </cell>
          <cell r="AC67">
            <v>90</v>
          </cell>
          <cell r="AD67">
            <v>10000</v>
          </cell>
          <cell r="AE67">
            <v>176113.63</v>
          </cell>
          <cell r="AF67">
            <v>1585022.67</v>
          </cell>
        </row>
        <row r="68">
          <cell r="B68" t="str">
            <v xml:space="preserve">C O N C R E N A L   </v>
          </cell>
          <cell r="D68">
            <v>0</v>
          </cell>
          <cell r="L68">
            <v>400000</v>
          </cell>
          <cell r="M68">
            <v>1076206578</v>
          </cell>
          <cell r="N68">
            <v>6.666666666666667</v>
          </cell>
          <cell r="O68">
            <v>800000</v>
          </cell>
          <cell r="P68">
            <v>1106300000</v>
          </cell>
          <cell r="Q68">
            <v>13.333333333333334</v>
          </cell>
          <cell r="U68">
            <v>600000</v>
          </cell>
          <cell r="V68">
            <v>50179509</v>
          </cell>
          <cell r="W68">
            <v>10</v>
          </cell>
          <cell r="AA68">
            <v>1800000</v>
          </cell>
          <cell r="AB68">
            <v>2232686087</v>
          </cell>
          <cell r="AC68">
            <v>30</v>
          </cell>
          <cell r="AD68">
            <v>6000000</v>
          </cell>
          <cell r="AE68">
            <v>878.47</v>
          </cell>
          <cell r="AF68">
            <v>1581246</v>
          </cell>
        </row>
        <row r="69">
          <cell r="B69" t="str">
            <v>ANTIOQUIA CELULAR  S.A. - ANCEL</v>
          </cell>
          <cell r="C69">
            <v>471212</v>
          </cell>
          <cell r="D69">
            <v>1376094451</v>
          </cell>
          <cell r="E69">
            <v>3.1306979976533653</v>
          </cell>
          <cell r="AA69">
            <v>471212</v>
          </cell>
          <cell r="AB69">
            <v>1376094451</v>
          </cell>
          <cell r="AC69">
            <v>3.1306979976533653</v>
          </cell>
          <cell r="AD69">
            <v>15051340</v>
          </cell>
          <cell r="AE69">
            <v>3175.11</v>
          </cell>
          <cell r="AF69">
            <v>1496149.9333200001</v>
          </cell>
        </row>
        <row r="70">
          <cell r="B70" t="str">
            <v>C E M C A R</v>
          </cell>
          <cell r="R70">
            <v>202335</v>
          </cell>
          <cell r="S70">
            <v>881425724</v>
          </cell>
          <cell r="T70">
            <v>90.826046361302133</v>
          </cell>
          <cell r="AA70">
            <v>202335</v>
          </cell>
          <cell r="AB70">
            <v>881425724</v>
          </cell>
          <cell r="AC70">
            <v>90.826046361302133</v>
          </cell>
          <cell r="AD70">
            <v>222772</v>
          </cell>
          <cell r="AE70">
            <v>6613.0649022660436</v>
          </cell>
          <cell r="AF70">
            <v>1338054.487</v>
          </cell>
        </row>
        <row r="71">
          <cell r="B71" t="str">
            <v>CANTERAS  DE COLOMBIA S.A.</v>
          </cell>
          <cell r="C71">
            <v>50000</v>
          </cell>
          <cell r="D71">
            <v>54549428</v>
          </cell>
          <cell r="E71">
            <v>50</v>
          </cell>
          <cell r="AA71">
            <v>50000</v>
          </cell>
          <cell r="AB71">
            <v>54549428</v>
          </cell>
          <cell r="AC71">
            <v>50</v>
          </cell>
          <cell r="AD71">
            <v>100000</v>
          </cell>
          <cell r="AE71">
            <v>24188.41</v>
          </cell>
          <cell r="AF71">
            <v>1209420.5</v>
          </cell>
        </row>
        <row r="72">
          <cell r="B72" t="str">
            <v>SUCROMILES S.A.</v>
          </cell>
          <cell r="O72">
            <v>8716</v>
          </cell>
          <cell r="P72">
            <v>55610000</v>
          </cell>
          <cell r="Q72">
            <v>1.3206060606060606</v>
          </cell>
          <cell r="AA72">
            <v>8716</v>
          </cell>
          <cell r="AB72">
            <v>55610000</v>
          </cell>
          <cell r="AC72">
            <v>1.3206060606060606</v>
          </cell>
          <cell r="AD72">
            <v>660000</v>
          </cell>
          <cell r="AE72">
            <v>131219.81</v>
          </cell>
          <cell r="AF72">
            <v>1143711.86396</v>
          </cell>
        </row>
        <row r="73">
          <cell r="B73" t="str">
            <v>TRANSMETANO</v>
          </cell>
          <cell r="C73">
            <v>31764859</v>
          </cell>
          <cell r="D73">
            <v>1347539600</v>
          </cell>
          <cell r="E73">
            <v>2.1665026312589646</v>
          </cell>
          <cell r="AA73">
            <v>31764859</v>
          </cell>
          <cell r="AB73">
            <v>1347539600</v>
          </cell>
          <cell r="AC73">
            <v>2.1665026312589646</v>
          </cell>
          <cell r="AD73">
            <v>1466181418</v>
          </cell>
          <cell r="AE73">
            <v>27.03</v>
          </cell>
          <cell r="AF73">
            <v>858604.13876999996</v>
          </cell>
        </row>
        <row r="74">
          <cell r="B74" t="str">
            <v>PROELECTRICA S.A.</v>
          </cell>
          <cell r="R74">
            <v>25008</v>
          </cell>
          <cell r="S74">
            <v>307151058</v>
          </cell>
          <cell r="T74">
            <v>13.770015197233661</v>
          </cell>
          <cell r="AA74">
            <v>25008</v>
          </cell>
          <cell r="AB74">
            <v>307151058</v>
          </cell>
          <cell r="AC74">
            <v>13.770015197233661</v>
          </cell>
          <cell r="AD74">
            <v>181612</v>
          </cell>
          <cell r="AE74">
            <v>32861.78</v>
          </cell>
          <cell r="AF74">
            <v>821807.39424000005</v>
          </cell>
        </row>
        <row r="75">
          <cell r="B75" t="str">
            <v>SOCIEDAD REGIONAL DE BUENAVENTURA</v>
          </cell>
          <cell r="I75">
            <v>34715</v>
          </cell>
          <cell r="J75">
            <v>26364319</v>
          </cell>
          <cell r="K75">
            <v>0.19800252158763632</v>
          </cell>
          <cell r="L75">
            <v>59002</v>
          </cell>
          <cell r="M75">
            <v>137360463</v>
          </cell>
          <cell r="N75">
            <v>0.33652728730271403</v>
          </cell>
          <cell r="O75">
            <v>176321</v>
          </cell>
          <cell r="P75">
            <v>81547000</v>
          </cell>
          <cell r="Q75">
            <v>1.0056748555049293</v>
          </cell>
          <cell r="AA75">
            <v>270038</v>
          </cell>
          <cell r="AB75">
            <v>245271782</v>
          </cell>
          <cell r="AC75">
            <v>1.5402046643952796</v>
          </cell>
          <cell r="AD75">
            <v>17532605</v>
          </cell>
          <cell r="AE75">
            <v>3020.01</v>
          </cell>
          <cell r="AF75">
            <v>815517.46038000006</v>
          </cell>
        </row>
        <row r="76">
          <cell r="B76" t="str">
            <v>PIEDRAS Y DERIVADOS</v>
          </cell>
          <cell r="C76">
            <v>99868</v>
          </cell>
          <cell r="D76">
            <v>771858924</v>
          </cell>
          <cell r="E76">
            <v>76.947021296267764</v>
          </cell>
          <cell r="L76">
            <v>650</v>
          </cell>
          <cell r="N76">
            <v>0.50081671649150916</v>
          </cell>
          <cell r="U76">
            <v>1663</v>
          </cell>
          <cell r="V76">
            <v>564483</v>
          </cell>
          <cell r="W76">
            <v>1.2813203069621228</v>
          </cell>
          <cell r="AA76">
            <v>102181</v>
          </cell>
          <cell r="AB76">
            <v>772423407</v>
          </cell>
          <cell r="AC76">
            <v>78.729158319721407</v>
          </cell>
          <cell r="AD76">
            <v>129788</v>
          </cell>
          <cell r="AE76">
            <v>6733.75</v>
          </cell>
          <cell r="AF76">
            <v>688061.30874999997</v>
          </cell>
        </row>
        <row r="77">
          <cell r="B77" t="str">
            <v xml:space="preserve">TABLEROS Y MADERAS DE CALDAS S.A. </v>
          </cell>
          <cell r="C77">
            <v>81866333</v>
          </cell>
          <cell r="D77">
            <v>1769370098</v>
          </cell>
          <cell r="E77">
            <v>5.3180679208482795</v>
          </cell>
          <cell r="L77">
            <v>29462347</v>
          </cell>
          <cell r="M77">
            <v>834366909</v>
          </cell>
          <cell r="N77">
            <v>1.9138851920190505</v>
          </cell>
          <cell r="AA77">
            <v>111328680</v>
          </cell>
          <cell r="AB77">
            <v>2603737007</v>
          </cell>
          <cell r="AC77">
            <v>7.2319531128673304</v>
          </cell>
          <cell r="AD77">
            <v>1539399914</v>
          </cell>
          <cell r="AE77">
            <v>6.01</v>
          </cell>
          <cell r="AF77">
            <v>669085.36679999996</v>
          </cell>
        </row>
        <row r="78">
          <cell r="B78" t="str">
            <v>CORP. FINANCIERA COLOMBIANA  S.A.</v>
          </cell>
          <cell r="F78">
            <v>1176367</v>
          </cell>
          <cell r="G78">
            <v>363598916</v>
          </cell>
          <cell r="H78">
            <v>0.6031173737272939</v>
          </cell>
          <cell r="AA78">
            <v>1176367</v>
          </cell>
          <cell r="AB78">
            <v>363598916</v>
          </cell>
          <cell r="AC78">
            <v>0.6031173737272939</v>
          </cell>
          <cell r="AD78">
            <v>195047772</v>
          </cell>
          <cell r="AE78">
            <v>514.0199997109745</v>
          </cell>
          <cell r="AF78">
            <v>604676.16500000004</v>
          </cell>
        </row>
        <row r="79">
          <cell r="B79" t="str">
            <v>PREDIOS DEL SUR</v>
          </cell>
          <cell r="C79">
            <v>401065661</v>
          </cell>
          <cell r="D79">
            <v>484335980</v>
          </cell>
          <cell r="E79">
            <v>5.2186049218975628</v>
          </cell>
          <cell r="AA79">
            <v>401065661</v>
          </cell>
          <cell r="AB79">
            <v>484335980</v>
          </cell>
          <cell r="AC79">
            <v>5.2186049218975628</v>
          </cell>
          <cell r="AD79">
            <v>7685304157</v>
          </cell>
          <cell r="AE79">
            <v>1.43</v>
          </cell>
          <cell r="AF79">
            <v>573523.89523000002</v>
          </cell>
        </row>
        <row r="80">
          <cell r="B80" t="str">
            <v>MERILECTRICA, 1 S.A. &amp; CIA, SCA, ESP.</v>
          </cell>
          <cell r="C80">
            <v>419919</v>
          </cell>
          <cell r="D80">
            <v>277681050</v>
          </cell>
          <cell r="E80">
            <v>4.950027495634</v>
          </cell>
          <cell r="AA80">
            <v>419919</v>
          </cell>
          <cell r="AB80">
            <v>277681050</v>
          </cell>
          <cell r="AC80">
            <v>4.950027495634</v>
          </cell>
          <cell r="AD80">
            <v>8483165</v>
          </cell>
          <cell r="AE80">
            <v>1336.79</v>
          </cell>
          <cell r="AF80">
            <v>561343.52000999998</v>
          </cell>
        </row>
        <row r="81">
          <cell r="B81" t="str">
            <v>CARBONES NECHI  LTDA.</v>
          </cell>
          <cell r="O81">
            <v>29900</v>
          </cell>
          <cell r="P81">
            <v>455990000</v>
          </cell>
          <cell r="Q81">
            <v>46</v>
          </cell>
          <cell r="AA81">
            <v>29900</v>
          </cell>
          <cell r="AB81">
            <v>455990000</v>
          </cell>
          <cell r="AC81">
            <v>46</v>
          </cell>
          <cell r="AD81">
            <v>65000</v>
          </cell>
          <cell r="AE81">
            <v>18755.886287625421</v>
          </cell>
          <cell r="AF81">
            <v>560801.00000000012</v>
          </cell>
        </row>
        <row r="82">
          <cell r="B82" t="str">
            <v xml:space="preserve">S U I N M O B I  L I A R I A </v>
          </cell>
          <cell r="C82">
            <v>5003884</v>
          </cell>
          <cell r="D82">
            <v>2904114036</v>
          </cell>
          <cell r="E82">
            <v>17.705633550844514</v>
          </cell>
          <cell r="AA82">
            <v>5003884</v>
          </cell>
          <cell r="AB82">
            <v>2904114036</v>
          </cell>
          <cell r="AC82">
            <v>17.705633550844514</v>
          </cell>
          <cell r="AD82">
            <v>28261536</v>
          </cell>
          <cell r="AE82">
            <v>102.26</v>
          </cell>
          <cell r="AF82">
            <v>511697.17784000002</v>
          </cell>
        </row>
        <row r="83">
          <cell r="B83" t="str">
            <v>FLOTA FLUVIAL CARBONERA LTDA</v>
          </cell>
          <cell r="F83">
            <v>247745</v>
          </cell>
          <cell r="G83">
            <v>442097095</v>
          </cell>
          <cell r="H83">
            <v>41.290833333333332</v>
          </cell>
          <cell r="X83">
            <v>4510</v>
          </cell>
          <cell r="Z83">
            <v>0.75166666666666659</v>
          </cell>
          <cell r="AA83">
            <v>252255</v>
          </cell>
          <cell r="AB83">
            <v>442097095</v>
          </cell>
          <cell r="AC83">
            <v>42.042499999999997</v>
          </cell>
          <cell r="AD83">
            <v>600000</v>
          </cell>
          <cell r="AE83">
            <v>1886.1599991927183</v>
          </cell>
          <cell r="AF83">
            <v>475793.29059635912</v>
          </cell>
        </row>
        <row r="84">
          <cell r="B84" t="str">
            <v>PROCARBON DE OCCIDENTE</v>
          </cell>
          <cell r="O84">
            <v>1139924</v>
          </cell>
          <cell r="P84">
            <v>397410000</v>
          </cell>
          <cell r="Q84">
            <v>19.405703273824219</v>
          </cell>
          <cell r="AA84">
            <v>1139924</v>
          </cell>
          <cell r="AB84">
            <v>397410000</v>
          </cell>
          <cell r="AC84">
            <v>19.405703273824219</v>
          </cell>
          <cell r="AD84">
            <v>5874170</v>
          </cell>
          <cell r="AE84">
            <v>414.68</v>
          </cell>
          <cell r="AF84">
            <v>472703.68432</v>
          </cell>
        </row>
        <row r="85">
          <cell r="B85" t="str">
            <v>SOC. COL. DE TRANSP. FERROVIARIO  S.A.</v>
          </cell>
          <cell r="C85">
            <v>3330709</v>
          </cell>
          <cell r="D85">
            <v>440453773</v>
          </cell>
          <cell r="E85">
            <v>2.5795680192887689</v>
          </cell>
          <cell r="F85">
            <v>2715000</v>
          </cell>
          <cell r="G85">
            <v>403905064</v>
          </cell>
          <cell r="H85">
            <v>2.1027136181422659</v>
          </cell>
          <cell r="K85">
            <v>0</v>
          </cell>
          <cell r="AA85">
            <v>6045709</v>
          </cell>
          <cell r="AB85">
            <v>844358837</v>
          </cell>
          <cell r="AC85">
            <v>4.6822816374310348</v>
          </cell>
          <cell r="AD85">
            <v>129118867</v>
          </cell>
          <cell r="AE85">
            <v>76.09</v>
          </cell>
          <cell r="AF85">
            <v>460017.99781000003</v>
          </cell>
        </row>
        <row r="86">
          <cell r="B86" t="str">
            <v>SOC. AGREGADOS CALCAREOS  LTDA</v>
          </cell>
          <cell r="L86">
            <v>4000</v>
          </cell>
          <cell r="M86">
            <v>9660094</v>
          </cell>
          <cell r="N86">
            <v>10</v>
          </cell>
          <cell r="O86">
            <v>16400</v>
          </cell>
          <cell r="P86">
            <v>54660000</v>
          </cell>
          <cell r="Q86">
            <v>41</v>
          </cell>
          <cell r="AA86">
            <v>20400</v>
          </cell>
          <cell r="AB86">
            <v>64320094</v>
          </cell>
          <cell r="AC86">
            <v>51</v>
          </cell>
          <cell r="AD86">
            <v>40000</v>
          </cell>
          <cell r="AE86">
            <v>21230.914634146342</v>
          </cell>
          <cell r="AF86">
            <v>433110.6585365854</v>
          </cell>
        </row>
        <row r="87">
          <cell r="B87" t="str">
            <v>CORPORACIÓN FINANCIERA DEL NORTE  S.A.</v>
          </cell>
          <cell r="F87">
            <v>3126483</v>
          </cell>
          <cell r="G87">
            <v>205850865</v>
          </cell>
          <cell r="H87">
            <v>2.5</v>
          </cell>
          <cell r="R87">
            <v>354540</v>
          </cell>
          <cell r="S87">
            <v>32102701</v>
          </cell>
          <cell r="T87">
            <v>0.28349746344374815</v>
          </cell>
          <cell r="AA87">
            <v>3481023</v>
          </cell>
          <cell r="AB87">
            <v>237953566</v>
          </cell>
          <cell r="AC87">
            <v>2.7834974634437479</v>
          </cell>
          <cell r="AD87">
            <v>125059320</v>
          </cell>
          <cell r="AE87">
            <v>116.58303563460925</v>
          </cell>
          <cell r="AF87">
            <v>405828.22845389438</v>
          </cell>
        </row>
        <row r="88">
          <cell r="B88" t="str">
            <v>ETERNIT ATLANTICO S.A.</v>
          </cell>
          <cell r="C88">
            <v>86753</v>
          </cell>
          <cell r="D88">
            <v>8684294</v>
          </cell>
          <cell r="E88">
            <v>1.4394862564098478</v>
          </cell>
          <cell r="AA88">
            <v>86753</v>
          </cell>
          <cell r="AB88">
            <v>8684294</v>
          </cell>
          <cell r="AC88">
            <v>1.4394862564098478</v>
          </cell>
          <cell r="AD88">
            <v>6026664</v>
          </cell>
          <cell r="AE88">
            <v>4331.63</v>
          </cell>
          <cell r="AF88">
            <v>375781.89739</v>
          </cell>
        </row>
        <row r="89">
          <cell r="B89" t="str">
            <v>OTRAS INVERSIONES</v>
          </cell>
          <cell r="AF89">
            <v>3797976.3994258554</v>
          </cell>
        </row>
        <row r="90">
          <cell r="B90" t="str">
            <v>SUBTOTAL</v>
          </cell>
          <cell r="AF90">
            <v>1046250103.3587524</v>
          </cell>
        </row>
        <row r="91">
          <cell r="B91" t="str">
            <v>T O T A L</v>
          </cell>
          <cell r="AF91">
            <v>2572809243.9527526</v>
          </cell>
        </row>
        <row r="92">
          <cell r="B92" t="str">
            <v>(*) VALORIZADAS A VALOR INTRINSECO, SEGÚN CIRCULAR EXTERNA No. 001 DE 1996 DE LA SUPERINTENDENCIA DE VALORES.</v>
          </cell>
        </row>
        <row r="100">
          <cell r="B100" t="str">
            <v>ALMACENES ÉXITO</v>
          </cell>
          <cell r="D100">
            <v>0</v>
          </cell>
          <cell r="O100">
            <v>76975</v>
          </cell>
          <cell r="P100">
            <v>0</v>
          </cell>
          <cell r="Q100">
            <v>4.0451435178820383E-2</v>
          </cell>
          <cell r="AA100">
            <v>76975</v>
          </cell>
          <cell r="AB100">
            <v>0</v>
          </cell>
          <cell r="AC100">
            <v>4.0451435178820383E-2</v>
          </cell>
          <cell r="AD100">
            <v>190289911</v>
          </cell>
          <cell r="AE100">
            <v>4500</v>
          </cell>
          <cell r="AF100">
            <v>346387.5</v>
          </cell>
        </row>
        <row r="101">
          <cell r="B101" t="str">
            <v>INGENIO LA CABAÑA</v>
          </cell>
          <cell r="O101">
            <v>16204</v>
          </cell>
          <cell r="P101">
            <v>1000000000</v>
          </cell>
          <cell r="Q101">
            <v>0.13999999999999999</v>
          </cell>
          <cell r="AA101">
            <v>16204</v>
          </cell>
          <cell r="AB101">
            <v>1000000000</v>
          </cell>
          <cell r="AC101">
            <v>0.13999999999999999</v>
          </cell>
          <cell r="AD101">
            <v>11574285.714285715</v>
          </cell>
          <cell r="AE101">
            <v>15527.59</v>
          </cell>
          <cell r="AF101">
            <v>251609.06836</v>
          </cell>
        </row>
        <row r="102">
          <cell r="B102" t="str">
            <v>ACERIAS PAZ DEL RIO S.A.</v>
          </cell>
          <cell r="O102">
            <v>9006666</v>
          </cell>
          <cell r="P102">
            <v>219780000</v>
          </cell>
          <cell r="Q102">
            <v>9.4555037793220276E-2</v>
          </cell>
          <cell r="AA102">
            <v>9006666</v>
          </cell>
          <cell r="AB102">
            <v>219780000</v>
          </cell>
          <cell r="AC102">
            <v>9.4555037793220276E-2</v>
          </cell>
          <cell r="AD102">
            <v>9525315848</v>
          </cell>
          <cell r="AE102">
            <v>22.31</v>
          </cell>
          <cell r="AF102">
            <v>200938.71845999997</v>
          </cell>
        </row>
        <row r="103">
          <cell r="B103" t="str">
            <v>PROMOTORA PROY. DEL SUROCCIDENTE S.A.</v>
          </cell>
          <cell r="C103">
            <v>191000</v>
          </cell>
          <cell r="D103">
            <v>274705370</v>
          </cell>
          <cell r="E103">
            <v>20</v>
          </cell>
          <cell r="O103">
            <v>382000</v>
          </cell>
          <cell r="P103">
            <v>706810000</v>
          </cell>
          <cell r="Q103">
            <v>40</v>
          </cell>
          <cell r="AA103">
            <v>573000</v>
          </cell>
          <cell r="AB103">
            <v>981515370</v>
          </cell>
          <cell r="AC103">
            <v>60</v>
          </cell>
          <cell r="AD103">
            <v>955000</v>
          </cell>
          <cell r="AE103">
            <v>342.98</v>
          </cell>
          <cell r="AF103">
            <v>196527.54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GOTA"/>
      <sheetName val="resumen-mes"/>
      <sheetName val="resumen"/>
      <sheetName val="INVERGPO"/>
      <sheetName val="EMPAQUE"/>
      <sheetName val="Datos"/>
      <sheetName val="Detalle Viaje"/>
      <sheetName val="ResumenViaje"/>
      <sheetName val="VISA"/>
      <sheetName val="AMEX"/>
      <sheetName val="CtaAhorros"/>
      <sheetName val="CtaAhoEDA"/>
      <sheetName val="VisaNew"/>
      <sheetName val="Listas"/>
      <sheetName val="Sheet1"/>
      <sheetName val="Hoja de parametros"/>
      <sheetName val="centros planif"/>
      <sheetName val="Prioridad"/>
      <sheetName val="CVC"/>
      <sheetName val="BASES1"/>
      <sheetName val="CVC_ACUM"/>
      <sheetName val="Cemento2046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PMFormattingSheet"/>
      <sheetName val="ERI"/>
      <sheetName val="Listas"/>
    </sheetNames>
    <sheetDataSet>
      <sheetData sheetId="0"/>
      <sheetData sheetId="1">
        <row r="2">
          <cell r="A2" t="str">
            <v>Natural</v>
          </cell>
        </row>
        <row r="3">
          <cell r="A3" t="str">
            <v>Miles</v>
          </cell>
        </row>
        <row r="4">
          <cell r="A4" t="str">
            <v>Millones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c 1999"/>
      <sheetName val="Total org."/>
      <sheetName val="Por destino"/>
      <sheetName val="Negocio con Corfin."/>
      <sheetName val="Alt. 2"/>
      <sheetName val="Alt. 1"/>
      <sheetName val="Ofreci."/>
      <sheetName val="Hospital"/>
      <sheetName val="Hospital 2"/>
      <sheetName val="Flujo"/>
      <sheetName val="Coltabaco"/>
      <sheetName val="Corfinsura"/>
      <sheetName val="Chocolates"/>
      <sheetName val="Sura"/>
    </sheetNames>
    <sheetDataSet>
      <sheetData sheetId="0">
        <row r="7">
          <cell r="AF7">
            <v>537064634.25182045</v>
          </cell>
        </row>
        <row r="8">
          <cell r="AF8">
            <v>241799904.07949999</v>
          </cell>
        </row>
        <row r="9">
          <cell r="AF9">
            <v>225743747.66940001</v>
          </cell>
        </row>
        <row r="10">
          <cell r="AF10">
            <v>203089101.99944001</v>
          </cell>
        </row>
        <row r="11">
          <cell r="AF11">
            <v>186070040.62151998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79262-55EA-45DB-AC3E-2E4A862BFD6D}">
  <dimension ref="A1:AM89"/>
  <sheetViews>
    <sheetView showGridLines="0" tabSelected="1" zoomScale="90" zoomScaleNormal="90" workbookViewId="0">
      <selection activeCell="Q9" sqref="Q9:Q28"/>
    </sheetView>
  </sheetViews>
  <sheetFormatPr baseColWidth="10" defaultRowHeight="14.5" x14ac:dyDescent="0.35"/>
  <cols>
    <col min="1" max="1" width="5.7265625" style="1" customWidth="1"/>
    <col min="2" max="2" width="32.1796875" style="1" customWidth="1"/>
    <col min="3" max="3" width="13.81640625" style="1" bestFit="1" customWidth="1"/>
    <col min="4" max="4" width="13.54296875" style="1" bestFit="1" customWidth="1"/>
    <col min="5" max="5" width="6.7265625" style="1" customWidth="1"/>
    <col min="6" max="6" width="10.81640625" style="1" bestFit="1" customWidth="1"/>
    <col min="7" max="7" width="12.81640625" style="1" bestFit="1" customWidth="1"/>
    <col min="8" max="8" width="6.7265625" style="1" customWidth="1"/>
    <col min="9" max="9" width="1" style="1" customWidth="1"/>
    <col min="10" max="10" width="9.26953125" style="1" customWidth="1"/>
    <col min="11" max="11" width="9.26953125" style="1" bestFit="1" customWidth="1"/>
    <col min="12" max="12" width="8.26953125" style="1" bestFit="1" customWidth="1"/>
    <col min="13" max="13" width="11.7265625" style="1" bestFit="1" customWidth="1"/>
    <col min="14" max="14" width="11.1796875" style="1" customWidth="1"/>
    <col min="15" max="15" width="6.7265625" style="1" bestFit="1" customWidth="1"/>
    <col min="16" max="16" width="10.81640625" style="1" bestFit="1" customWidth="1"/>
    <col min="17" max="17" width="15.1796875" style="1" customWidth="1"/>
    <col min="18" max="18" width="11.26953125" style="1" bestFit="1" customWidth="1"/>
    <col min="19" max="19" width="9.26953125" style="1" bestFit="1" customWidth="1"/>
    <col min="20" max="20" width="6.7265625" style="1" bestFit="1" customWidth="1"/>
    <col min="21" max="22" width="10.81640625" style="1" bestFit="1" customWidth="1"/>
    <col min="23" max="23" width="6.7265625" style="1" bestFit="1" customWidth="1"/>
    <col min="24" max="24" width="17.1796875" style="1" customWidth="1"/>
    <col min="25" max="25" width="4.81640625" style="1" bestFit="1" customWidth="1"/>
    <col min="26" max="26" width="16" style="1" customWidth="1"/>
    <col min="27" max="27" width="13" style="122" bestFit="1" customWidth="1"/>
    <col min="28" max="28" width="12" style="11" bestFit="1" customWidth="1"/>
    <col min="29" max="29" width="6.7265625" style="1" bestFit="1" customWidth="1"/>
    <col min="30" max="30" width="10.90625" style="1"/>
    <col min="31" max="31" width="15.453125" style="1" bestFit="1" customWidth="1"/>
    <col min="32" max="32" width="16.54296875" style="1" bestFit="1" customWidth="1"/>
    <col min="33" max="33" width="14.453125" style="1" bestFit="1" customWidth="1"/>
    <col min="34" max="34" width="15.453125" style="1" bestFit="1" customWidth="1"/>
    <col min="35" max="254" width="10.90625" style="1"/>
    <col min="255" max="255" width="5.7265625" style="1" customWidth="1"/>
    <col min="256" max="256" width="35.1796875" style="1" customWidth="1"/>
    <col min="257" max="258" width="10.26953125" style="1" customWidth="1"/>
    <col min="259" max="259" width="7.453125" style="1" customWidth="1"/>
    <col min="260" max="261" width="10.26953125" style="1" customWidth="1"/>
    <col min="262" max="262" width="7" style="1" customWidth="1"/>
    <col min="263" max="263" width="1" style="1" customWidth="1"/>
    <col min="264" max="265" width="8.7265625" style="1" customWidth="1"/>
    <col min="266" max="266" width="7.453125" style="1" customWidth="1"/>
    <col min="267" max="268" width="8.7265625" style="1" customWidth="1"/>
    <col min="269" max="269" width="8.453125" style="1" bestFit="1" customWidth="1"/>
    <col min="270" max="270" width="10.26953125" style="1" customWidth="1"/>
    <col min="271" max="271" width="10" style="1" customWidth="1"/>
    <col min="272" max="272" width="5.26953125" style="1" bestFit="1" customWidth="1"/>
    <col min="273" max="274" width="8.7265625" style="1" customWidth="1"/>
    <col min="275" max="275" width="9.7265625" style="1" customWidth="1"/>
    <col min="276" max="277" width="10.26953125" style="1" customWidth="1"/>
    <col min="278" max="278" width="7.81640625" style="1" bestFit="1" customWidth="1"/>
    <col min="279" max="279" width="13.453125" style="1" customWidth="1"/>
    <col min="280" max="280" width="3.26953125" style="1" customWidth="1"/>
    <col min="281" max="281" width="17.1796875" style="1" customWidth="1"/>
    <col min="282" max="282" width="14.453125" style="1" bestFit="1" customWidth="1"/>
    <col min="283" max="283" width="10.26953125" style="1" customWidth="1"/>
    <col min="284" max="284" width="6" style="1" bestFit="1" customWidth="1"/>
    <col min="285" max="285" width="10.90625" style="1"/>
    <col min="286" max="287" width="14.453125" style="1" bestFit="1" customWidth="1"/>
    <col min="288" max="288" width="12.81640625" style="1" bestFit="1" customWidth="1"/>
    <col min="289" max="289" width="14.453125" style="1" bestFit="1" customWidth="1"/>
    <col min="290" max="510" width="10.90625" style="1"/>
    <col min="511" max="511" width="5.7265625" style="1" customWidth="1"/>
    <col min="512" max="512" width="35.1796875" style="1" customWidth="1"/>
    <col min="513" max="514" width="10.26953125" style="1" customWidth="1"/>
    <col min="515" max="515" width="7.453125" style="1" customWidth="1"/>
    <col min="516" max="517" width="10.26953125" style="1" customWidth="1"/>
    <col min="518" max="518" width="7" style="1" customWidth="1"/>
    <col min="519" max="519" width="1" style="1" customWidth="1"/>
    <col min="520" max="521" width="8.7265625" style="1" customWidth="1"/>
    <col min="522" max="522" width="7.453125" style="1" customWidth="1"/>
    <col min="523" max="524" width="8.7265625" style="1" customWidth="1"/>
    <col min="525" max="525" width="8.453125" style="1" bestFit="1" customWidth="1"/>
    <col min="526" max="526" width="10.26953125" style="1" customWidth="1"/>
    <col min="527" max="527" width="10" style="1" customWidth="1"/>
    <col min="528" max="528" width="5.26953125" style="1" bestFit="1" customWidth="1"/>
    <col min="529" max="530" width="8.7265625" style="1" customWidth="1"/>
    <col min="531" max="531" width="9.7265625" style="1" customWidth="1"/>
    <col min="532" max="533" width="10.26953125" style="1" customWidth="1"/>
    <col min="534" max="534" width="7.81640625" style="1" bestFit="1" customWidth="1"/>
    <col min="535" max="535" width="13.453125" style="1" customWidth="1"/>
    <col min="536" max="536" width="3.26953125" style="1" customWidth="1"/>
    <col min="537" max="537" width="17.1796875" style="1" customWidth="1"/>
    <col min="538" max="538" width="14.453125" style="1" bestFit="1" customWidth="1"/>
    <col min="539" max="539" width="10.26953125" style="1" customWidth="1"/>
    <col min="540" max="540" width="6" style="1" bestFit="1" customWidth="1"/>
    <col min="541" max="541" width="10.90625" style="1"/>
    <col min="542" max="543" width="14.453125" style="1" bestFit="1" customWidth="1"/>
    <col min="544" max="544" width="12.81640625" style="1" bestFit="1" customWidth="1"/>
    <col min="545" max="545" width="14.453125" style="1" bestFit="1" customWidth="1"/>
    <col min="546" max="766" width="10.90625" style="1"/>
    <col min="767" max="767" width="5.7265625" style="1" customWidth="1"/>
    <col min="768" max="768" width="35.1796875" style="1" customWidth="1"/>
    <col min="769" max="770" width="10.26953125" style="1" customWidth="1"/>
    <col min="771" max="771" width="7.453125" style="1" customWidth="1"/>
    <col min="772" max="773" width="10.26953125" style="1" customWidth="1"/>
    <col min="774" max="774" width="7" style="1" customWidth="1"/>
    <col min="775" max="775" width="1" style="1" customWidth="1"/>
    <col min="776" max="777" width="8.7265625" style="1" customWidth="1"/>
    <col min="778" max="778" width="7.453125" style="1" customWidth="1"/>
    <col min="779" max="780" width="8.7265625" style="1" customWidth="1"/>
    <col min="781" max="781" width="8.453125" style="1" bestFit="1" customWidth="1"/>
    <col min="782" max="782" width="10.26953125" style="1" customWidth="1"/>
    <col min="783" max="783" width="10" style="1" customWidth="1"/>
    <col min="784" max="784" width="5.26953125" style="1" bestFit="1" customWidth="1"/>
    <col min="785" max="786" width="8.7265625" style="1" customWidth="1"/>
    <col min="787" max="787" width="9.7265625" style="1" customWidth="1"/>
    <col min="788" max="789" width="10.26953125" style="1" customWidth="1"/>
    <col min="790" max="790" width="7.81640625" style="1" bestFit="1" customWidth="1"/>
    <col min="791" max="791" width="13.453125" style="1" customWidth="1"/>
    <col min="792" max="792" width="3.26953125" style="1" customWidth="1"/>
    <col min="793" max="793" width="17.1796875" style="1" customWidth="1"/>
    <col min="794" max="794" width="14.453125" style="1" bestFit="1" customWidth="1"/>
    <col min="795" max="795" width="10.26953125" style="1" customWidth="1"/>
    <col min="796" max="796" width="6" style="1" bestFit="1" customWidth="1"/>
    <col min="797" max="797" width="10.90625" style="1"/>
    <col min="798" max="799" width="14.453125" style="1" bestFit="1" customWidth="1"/>
    <col min="800" max="800" width="12.81640625" style="1" bestFit="1" customWidth="1"/>
    <col min="801" max="801" width="14.453125" style="1" bestFit="1" customWidth="1"/>
    <col min="802" max="1022" width="10.90625" style="1"/>
    <col min="1023" max="1023" width="5.7265625" style="1" customWidth="1"/>
    <col min="1024" max="1024" width="35.1796875" style="1" customWidth="1"/>
    <col min="1025" max="1026" width="10.26953125" style="1" customWidth="1"/>
    <col min="1027" max="1027" width="7.453125" style="1" customWidth="1"/>
    <col min="1028" max="1029" width="10.26953125" style="1" customWidth="1"/>
    <col min="1030" max="1030" width="7" style="1" customWidth="1"/>
    <col min="1031" max="1031" width="1" style="1" customWidth="1"/>
    <col min="1032" max="1033" width="8.7265625" style="1" customWidth="1"/>
    <col min="1034" max="1034" width="7.453125" style="1" customWidth="1"/>
    <col min="1035" max="1036" width="8.7265625" style="1" customWidth="1"/>
    <col min="1037" max="1037" width="8.453125" style="1" bestFit="1" customWidth="1"/>
    <col min="1038" max="1038" width="10.26953125" style="1" customWidth="1"/>
    <col min="1039" max="1039" width="10" style="1" customWidth="1"/>
    <col min="1040" max="1040" width="5.26953125" style="1" bestFit="1" customWidth="1"/>
    <col min="1041" max="1042" width="8.7265625" style="1" customWidth="1"/>
    <col min="1043" max="1043" width="9.7265625" style="1" customWidth="1"/>
    <col min="1044" max="1045" width="10.26953125" style="1" customWidth="1"/>
    <col min="1046" max="1046" width="7.81640625" style="1" bestFit="1" customWidth="1"/>
    <col min="1047" max="1047" width="13.453125" style="1" customWidth="1"/>
    <col min="1048" max="1048" width="3.26953125" style="1" customWidth="1"/>
    <col min="1049" max="1049" width="17.1796875" style="1" customWidth="1"/>
    <col min="1050" max="1050" width="14.453125" style="1" bestFit="1" customWidth="1"/>
    <col min="1051" max="1051" width="10.26953125" style="1" customWidth="1"/>
    <col min="1052" max="1052" width="6" style="1" bestFit="1" customWidth="1"/>
    <col min="1053" max="1053" width="10.90625" style="1"/>
    <col min="1054" max="1055" width="14.453125" style="1" bestFit="1" customWidth="1"/>
    <col min="1056" max="1056" width="12.81640625" style="1" bestFit="1" customWidth="1"/>
    <col min="1057" max="1057" width="14.453125" style="1" bestFit="1" customWidth="1"/>
    <col min="1058" max="1278" width="10.90625" style="1"/>
    <col min="1279" max="1279" width="5.7265625" style="1" customWidth="1"/>
    <col min="1280" max="1280" width="35.1796875" style="1" customWidth="1"/>
    <col min="1281" max="1282" width="10.26953125" style="1" customWidth="1"/>
    <col min="1283" max="1283" width="7.453125" style="1" customWidth="1"/>
    <col min="1284" max="1285" width="10.26953125" style="1" customWidth="1"/>
    <col min="1286" max="1286" width="7" style="1" customWidth="1"/>
    <col min="1287" max="1287" width="1" style="1" customWidth="1"/>
    <col min="1288" max="1289" width="8.7265625" style="1" customWidth="1"/>
    <col min="1290" max="1290" width="7.453125" style="1" customWidth="1"/>
    <col min="1291" max="1292" width="8.7265625" style="1" customWidth="1"/>
    <col min="1293" max="1293" width="8.453125" style="1" bestFit="1" customWidth="1"/>
    <col min="1294" max="1294" width="10.26953125" style="1" customWidth="1"/>
    <col min="1295" max="1295" width="10" style="1" customWidth="1"/>
    <col min="1296" max="1296" width="5.26953125" style="1" bestFit="1" customWidth="1"/>
    <col min="1297" max="1298" width="8.7265625" style="1" customWidth="1"/>
    <col min="1299" max="1299" width="9.7265625" style="1" customWidth="1"/>
    <col min="1300" max="1301" width="10.26953125" style="1" customWidth="1"/>
    <col min="1302" max="1302" width="7.81640625" style="1" bestFit="1" customWidth="1"/>
    <col min="1303" max="1303" width="13.453125" style="1" customWidth="1"/>
    <col min="1304" max="1304" width="3.26953125" style="1" customWidth="1"/>
    <col min="1305" max="1305" width="17.1796875" style="1" customWidth="1"/>
    <col min="1306" max="1306" width="14.453125" style="1" bestFit="1" customWidth="1"/>
    <col min="1307" max="1307" width="10.26953125" style="1" customWidth="1"/>
    <col min="1308" max="1308" width="6" style="1" bestFit="1" customWidth="1"/>
    <col min="1309" max="1309" width="10.90625" style="1"/>
    <col min="1310" max="1311" width="14.453125" style="1" bestFit="1" customWidth="1"/>
    <col min="1312" max="1312" width="12.81640625" style="1" bestFit="1" customWidth="1"/>
    <col min="1313" max="1313" width="14.453125" style="1" bestFit="1" customWidth="1"/>
    <col min="1314" max="1534" width="10.90625" style="1"/>
    <col min="1535" max="1535" width="5.7265625" style="1" customWidth="1"/>
    <col min="1536" max="1536" width="35.1796875" style="1" customWidth="1"/>
    <col min="1537" max="1538" width="10.26953125" style="1" customWidth="1"/>
    <col min="1539" max="1539" width="7.453125" style="1" customWidth="1"/>
    <col min="1540" max="1541" width="10.26953125" style="1" customWidth="1"/>
    <col min="1542" max="1542" width="7" style="1" customWidth="1"/>
    <col min="1543" max="1543" width="1" style="1" customWidth="1"/>
    <col min="1544" max="1545" width="8.7265625" style="1" customWidth="1"/>
    <col min="1546" max="1546" width="7.453125" style="1" customWidth="1"/>
    <col min="1547" max="1548" width="8.7265625" style="1" customWidth="1"/>
    <col min="1549" max="1549" width="8.453125" style="1" bestFit="1" customWidth="1"/>
    <col min="1550" max="1550" width="10.26953125" style="1" customWidth="1"/>
    <col min="1551" max="1551" width="10" style="1" customWidth="1"/>
    <col min="1552" max="1552" width="5.26953125" style="1" bestFit="1" customWidth="1"/>
    <col min="1553" max="1554" width="8.7265625" style="1" customWidth="1"/>
    <col min="1555" max="1555" width="9.7265625" style="1" customWidth="1"/>
    <col min="1556" max="1557" width="10.26953125" style="1" customWidth="1"/>
    <col min="1558" max="1558" width="7.81640625" style="1" bestFit="1" customWidth="1"/>
    <col min="1559" max="1559" width="13.453125" style="1" customWidth="1"/>
    <col min="1560" max="1560" width="3.26953125" style="1" customWidth="1"/>
    <col min="1561" max="1561" width="17.1796875" style="1" customWidth="1"/>
    <col min="1562" max="1562" width="14.453125" style="1" bestFit="1" customWidth="1"/>
    <col min="1563" max="1563" width="10.26953125" style="1" customWidth="1"/>
    <col min="1564" max="1564" width="6" style="1" bestFit="1" customWidth="1"/>
    <col min="1565" max="1565" width="10.90625" style="1"/>
    <col min="1566" max="1567" width="14.453125" style="1" bestFit="1" customWidth="1"/>
    <col min="1568" max="1568" width="12.81640625" style="1" bestFit="1" customWidth="1"/>
    <col min="1569" max="1569" width="14.453125" style="1" bestFit="1" customWidth="1"/>
    <col min="1570" max="1790" width="10.90625" style="1"/>
    <col min="1791" max="1791" width="5.7265625" style="1" customWidth="1"/>
    <col min="1792" max="1792" width="35.1796875" style="1" customWidth="1"/>
    <col min="1793" max="1794" width="10.26953125" style="1" customWidth="1"/>
    <col min="1795" max="1795" width="7.453125" style="1" customWidth="1"/>
    <col min="1796" max="1797" width="10.26953125" style="1" customWidth="1"/>
    <col min="1798" max="1798" width="7" style="1" customWidth="1"/>
    <col min="1799" max="1799" width="1" style="1" customWidth="1"/>
    <col min="1800" max="1801" width="8.7265625" style="1" customWidth="1"/>
    <col min="1802" max="1802" width="7.453125" style="1" customWidth="1"/>
    <col min="1803" max="1804" width="8.7265625" style="1" customWidth="1"/>
    <col min="1805" max="1805" width="8.453125" style="1" bestFit="1" customWidth="1"/>
    <col min="1806" max="1806" width="10.26953125" style="1" customWidth="1"/>
    <col min="1807" max="1807" width="10" style="1" customWidth="1"/>
    <col min="1808" max="1808" width="5.26953125" style="1" bestFit="1" customWidth="1"/>
    <col min="1809" max="1810" width="8.7265625" style="1" customWidth="1"/>
    <col min="1811" max="1811" width="9.7265625" style="1" customWidth="1"/>
    <col min="1812" max="1813" width="10.26953125" style="1" customWidth="1"/>
    <col min="1814" max="1814" width="7.81640625" style="1" bestFit="1" customWidth="1"/>
    <col min="1815" max="1815" width="13.453125" style="1" customWidth="1"/>
    <col min="1816" max="1816" width="3.26953125" style="1" customWidth="1"/>
    <col min="1817" max="1817" width="17.1796875" style="1" customWidth="1"/>
    <col min="1818" max="1818" width="14.453125" style="1" bestFit="1" customWidth="1"/>
    <col min="1819" max="1819" width="10.26953125" style="1" customWidth="1"/>
    <col min="1820" max="1820" width="6" style="1" bestFit="1" customWidth="1"/>
    <col min="1821" max="1821" width="10.90625" style="1"/>
    <col min="1822" max="1823" width="14.453125" style="1" bestFit="1" customWidth="1"/>
    <col min="1824" max="1824" width="12.81640625" style="1" bestFit="1" customWidth="1"/>
    <col min="1825" max="1825" width="14.453125" style="1" bestFit="1" customWidth="1"/>
    <col min="1826" max="2046" width="10.90625" style="1"/>
    <col min="2047" max="2047" width="5.7265625" style="1" customWidth="1"/>
    <col min="2048" max="2048" width="35.1796875" style="1" customWidth="1"/>
    <col min="2049" max="2050" width="10.26953125" style="1" customWidth="1"/>
    <col min="2051" max="2051" width="7.453125" style="1" customWidth="1"/>
    <col min="2052" max="2053" width="10.26953125" style="1" customWidth="1"/>
    <col min="2054" max="2054" width="7" style="1" customWidth="1"/>
    <col min="2055" max="2055" width="1" style="1" customWidth="1"/>
    <col min="2056" max="2057" width="8.7265625" style="1" customWidth="1"/>
    <col min="2058" max="2058" width="7.453125" style="1" customWidth="1"/>
    <col min="2059" max="2060" width="8.7265625" style="1" customWidth="1"/>
    <col min="2061" max="2061" width="8.453125" style="1" bestFit="1" customWidth="1"/>
    <col min="2062" max="2062" width="10.26953125" style="1" customWidth="1"/>
    <col min="2063" max="2063" width="10" style="1" customWidth="1"/>
    <col min="2064" max="2064" width="5.26953125" style="1" bestFit="1" customWidth="1"/>
    <col min="2065" max="2066" width="8.7265625" style="1" customWidth="1"/>
    <col min="2067" max="2067" width="9.7265625" style="1" customWidth="1"/>
    <col min="2068" max="2069" width="10.26953125" style="1" customWidth="1"/>
    <col min="2070" max="2070" width="7.81640625" style="1" bestFit="1" customWidth="1"/>
    <col min="2071" max="2071" width="13.453125" style="1" customWidth="1"/>
    <col min="2072" max="2072" width="3.26953125" style="1" customWidth="1"/>
    <col min="2073" max="2073" width="17.1796875" style="1" customWidth="1"/>
    <col min="2074" max="2074" width="14.453125" style="1" bestFit="1" customWidth="1"/>
    <col min="2075" max="2075" width="10.26953125" style="1" customWidth="1"/>
    <col min="2076" max="2076" width="6" style="1" bestFit="1" customWidth="1"/>
    <col min="2077" max="2077" width="10.90625" style="1"/>
    <col min="2078" max="2079" width="14.453125" style="1" bestFit="1" customWidth="1"/>
    <col min="2080" max="2080" width="12.81640625" style="1" bestFit="1" customWidth="1"/>
    <col min="2081" max="2081" width="14.453125" style="1" bestFit="1" customWidth="1"/>
    <col min="2082" max="2302" width="10.90625" style="1"/>
    <col min="2303" max="2303" width="5.7265625" style="1" customWidth="1"/>
    <col min="2304" max="2304" width="35.1796875" style="1" customWidth="1"/>
    <col min="2305" max="2306" width="10.26953125" style="1" customWidth="1"/>
    <col min="2307" max="2307" width="7.453125" style="1" customWidth="1"/>
    <col min="2308" max="2309" width="10.26953125" style="1" customWidth="1"/>
    <col min="2310" max="2310" width="7" style="1" customWidth="1"/>
    <col min="2311" max="2311" width="1" style="1" customWidth="1"/>
    <col min="2312" max="2313" width="8.7265625" style="1" customWidth="1"/>
    <col min="2314" max="2314" width="7.453125" style="1" customWidth="1"/>
    <col min="2315" max="2316" width="8.7265625" style="1" customWidth="1"/>
    <col min="2317" max="2317" width="8.453125" style="1" bestFit="1" customWidth="1"/>
    <col min="2318" max="2318" width="10.26953125" style="1" customWidth="1"/>
    <col min="2319" max="2319" width="10" style="1" customWidth="1"/>
    <col min="2320" max="2320" width="5.26953125" style="1" bestFit="1" customWidth="1"/>
    <col min="2321" max="2322" width="8.7265625" style="1" customWidth="1"/>
    <col min="2323" max="2323" width="9.7265625" style="1" customWidth="1"/>
    <col min="2324" max="2325" width="10.26953125" style="1" customWidth="1"/>
    <col min="2326" max="2326" width="7.81640625" style="1" bestFit="1" customWidth="1"/>
    <col min="2327" max="2327" width="13.453125" style="1" customWidth="1"/>
    <col min="2328" max="2328" width="3.26953125" style="1" customWidth="1"/>
    <col min="2329" max="2329" width="17.1796875" style="1" customWidth="1"/>
    <col min="2330" max="2330" width="14.453125" style="1" bestFit="1" customWidth="1"/>
    <col min="2331" max="2331" width="10.26953125" style="1" customWidth="1"/>
    <col min="2332" max="2332" width="6" style="1" bestFit="1" customWidth="1"/>
    <col min="2333" max="2333" width="10.90625" style="1"/>
    <col min="2334" max="2335" width="14.453125" style="1" bestFit="1" customWidth="1"/>
    <col min="2336" max="2336" width="12.81640625" style="1" bestFit="1" customWidth="1"/>
    <col min="2337" max="2337" width="14.453125" style="1" bestFit="1" customWidth="1"/>
    <col min="2338" max="2558" width="10.90625" style="1"/>
    <col min="2559" max="2559" width="5.7265625" style="1" customWidth="1"/>
    <col min="2560" max="2560" width="35.1796875" style="1" customWidth="1"/>
    <col min="2561" max="2562" width="10.26953125" style="1" customWidth="1"/>
    <col min="2563" max="2563" width="7.453125" style="1" customWidth="1"/>
    <col min="2564" max="2565" width="10.26953125" style="1" customWidth="1"/>
    <col min="2566" max="2566" width="7" style="1" customWidth="1"/>
    <col min="2567" max="2567" width="1" style="1" customWidth="1"/>
    <col min="2568" max="2569" width="8.7265625" style="1" customWidth="1"/>
    <col min="2570" max="2570" width="7.453125" style="1" customWidth="1"/>
    <col min="2571" max="2572" width="8.7265625" style="1" customWidth="1"/>
    <col min="2573" max="2573" width="8.453125" style="1" bestFit="1" customWidth="1"/>
    <col min="2574" max="2574" width="10.26953125" style="1" customWidth="1"/>
    <col min="2575" max="2575" width="10" style="1" customWidth="1"/>
    <col min="2576" max="2576" width="5.26953125" style="1" bestFit="1" customWidth="1"/>
    <col min="2577" max="2578" width="8.7265625" style="1" customWidth="1"/>
    <col min="2579" max="2579" width="9.7265625" style="1" customWidth="1"/>
    <col min="2580" max="2581" width="10.26953125" style="1" customWidth="1"/>
    <col min="2582" max="2582" width="7.81640625" style="1" bestFit="1" customWidth="1"/>
    <col min="2583" max="2583" width="13.453125" style="1" customWidth="1"/>
    <col min="2584" max="2584" width="3.26953125" style="1" customWidth="1"/>
    <col min="2585" max="2585" width="17.1796875" style="1" customWidth="1"/>
    <col min="2586" max="2586" width="14.453125" style="1" bestFit="1" customWidth="1"/>
    <col min="2587" max="2587" width="10.26953125" style="1" customWidth="1"/>
    <col min="2588" max="2588" width="6" style="1" bestFit="1" customWidth="1"/>
    <col min="2589" max="2589" width="10.90625" style="1"/>
    <col min="2590" max="2591" width="14.453125" style="1" bestFit="1" customWidth="1"/>
    <col min="2592" max="2592" width="12.81640625" style="1" bestFit="1" customWidth="1"/>
    <col min="2593" max="2593" width="14.453125" style="1" bestFit="1" customWidth="1"/>
    <col min="2594" max="2814" width="10.90625" style="1"/>
    <col min="2815" max="2815" width="5.7265625" style="1" customWidth="1"/>
    <col min="2816" max="2816" width="35.1796875" style="1" customWidth="1"/>
    <col min="2817" max="2818" width="10.26953125" style="1" customWidth="1"/>
    <col min="2819" max="2819" width="7.453125" style="1" customWidth="1"/>
    <col min="2820" max="2821" width="10.26953125" style="1" customWidth="1"/>
    <col min="2822" max="2822" width="7" style="1" customWidth="1"/>
    <col min="2823" max="2823" width="1" style="1" customWidth="1"/>
    <col min="2824" max="2825" width="8.7265625" style="1" customWidth="1"/>
    <col min="2826" max="2826" width="7.453125" style="1" customWidth="1"/>
    <col min="2827" max="2828" width="8.7265625" style="1" customWidth="1"/>
    <col min="2829" max="2829" width="8.453125" style="1" bestFit="1" customWidth="1"/>
    <col min="2830" max="2830" width="10.26953125" style="1" customWidth="1"/>
    <col min="2831" max="2831" width="10" style="1" customWidth="1"/>
    <col min="2832" max="2832" width="5.26953125" style="1" bestFit="1" customWidth="1"/>
    <col min="2833" max="2834" width="8.7265625" style="1" customWidth="1"/>
    <col min="2835" max="2835" width="9.7265625" style="1" customWidth="1"/>
    <col min="2836" max="2837" width="10.26953125" style="1" customWidth="1"/>
    <col min="2838" max="2838" width="7.81640625" style="1" bestFit="1" customWidth="1"/>
    <col min="2839" max="2839" width="13.453125" style="1" customWidth="1"/>
    <col min="2840" max="2840" width="3.26953125" style="1" customWidth="1"/>
    <col min="2841" max="2841" width="17.1796875" style="1" customWidth="1"/>
    <col min="2842" max="2842" width="14.453125" style="1" bestFit="1" customWidth="1"/>
    <col min="2843" max="2843" width="10.26953125" style="1" customWidth="1"/>
    <col min="2844" max="2844" width="6" style="1" bestFit="1" customWidth="1"/>
    <col min="2845" max="2845" width="10.90625" style="1"/>
    <col min="2846" max="2847" width="14.453125" style="1" bestFit="1" customWidth="1"/>
    <col min="2848" max="2848" width="12.81640625" style="1" bestFit="1" customWidth="1"/>
    <col min="2849" max="2849" width="14.453125" style="1" bestFit="1" customWidth="1"/>
    <col min="2850" max="3070" width="10.90625" style="1"/>
    <col min="3071" max="3071" width="5.7265625" style="1" customWidth="1"/>
    <col min="3072" max="3072" width="35.1796875" style="1" customWidth="1"/>
    <col min="3073" max="3074" width="10.26953125" style="1" customWidth="1"/>
    <col min="3075" max="3075" width="7.453125" style="1" customWidth="1"/>
    <col min="3076" max="3077" width="10.26953125" style="1" customWidth="1"/>
    <col min="3078" max="3078" width="7" style="1" customWidth="1"/>
    <col min="3079" max="3079" width="1" style="1" customWidth="1"/>
    <col min="3080" max="3081" width="8.7265625" style="1" customWidth="1"/>
    <col min="3082" max="3082" width="7.453125" style="1" customWidth="1"/>
    <col min="3083" max="3084" width="8.7265625" style="1" customWidth="1"/>
    <col min="3085" max="3085" width="8.453125" style="1" bestFit="1" customWidth="1"/>
    <col min="3086" max="3086" width="10.26953125" style="1" customWidth="1"/>
    <col min="3087" max="3087" width="10" style="1" customWidth="1"/>
    <col min="3088" max="3088" width="5.26953125" style="1" bestFit="1" customWidth="1"/>
    <col min="3089" max="3090" width="8.7265625" style="1" customWidth="1"/>
    <col min="3091" max="3091" width="9.7265625" style="1" customWidth="1"/>
    <col min="3092" max="3093" width="10.26953125" style="1" customWidth="1"/>
    <col min="3094" max="3094" width="7.81640625" style="1" bestFit="1" customWidth="1"/>
    <col min="3095" max="3095" width="13.453125" style="1" customWidth="1"/>
    <col min="3096" max="3096" width="3.26953125" style="1" customWidth="1"/>
    <col min="3097" max="3097" width="17.1796875" style="1" customWidth="1"/>
    <col min="3098" max="3098" width="14.453125" style="1" bestFit="1" customWidth="1"/>
    <col min="3099" max="3099" width="10.26953125" style="1" customWidth="1"/>
    <col min="3100" max="3100" width="6" style="1" bestFit="1" customWidth="1"/>
    <col min="3101" max="3101" width="10.90625" style="1"/>
    <col min="3102" max="3103" width="14.453125" style="1" bestFit="1" customWidth="1"/>
    <col min="3104" max="3104" width="12.81640625" style="1" bestFit="1" customWidth="1"/>
    <col min="3105" max="3105" width="14.453125" style="1" bestFit="1" customWidth="1"/>
    <col min="3106" max="3326" width="10.90625" style="1"/>
    <col min="3327" max="3327" width="5.7265625" style="1" customWidth="1"/>
    <col min="3328" max="3328" width="35.1796875" style="1" customWidth="1"/>
    <col min="3329" max="3330" width="10.26953125" style="1" customWidth="1"/>
    <col min="3331" max="3331" width="7.453125" style="1" customWidth="1"/>
    <col min="3332" max="3333" width="10.26953125" style="1" customWidth="1"/>
    <col min="3334" max="3334" width="7" style="1" customWidth="1"/>
    <col min="3335" max="3335" width="1" style="1" customWidth="1"/>
    <col min="3336" max="3337" width="8.7265625" style="1" customWidth="1"/>
    <col min="3338" max="3338" width="7.453125" style="1" customWidth="1"/>
    <col min="3339" max="3340" width="8.7265625" style="1" customWidth="1"/>
    <col min="3341" max="3341" width="8.453125" style="1" bestFit="1" customWidth="1"/>
    <col min="3342" max="3342" width="10.26953125" style="1" customWidth="1"/>
    <col min="3343" max="3343" width="10" style="1" customWidth="1"/>
    <col min="3344" max="3344" width="5.26953125" style="1" bestFit="1" customWidth="1"/>
    <col min="3345" max="3346" width="8.7265625" style="1" customWidth="1"/>
    <col min="3347" max="3347" width="9.7265625" style="1" customWidth="1"/>
    <col min="3348" max="3349" width="10.26953125" style="1" customWidth="1"/>
    <col min="3350" max="3350" width="7.81640625" style="1" bestFit="1" customWidth="1"/>
    <col min="3351" max="3351" width="13.453125" style="1" customWidth="1"/>
    <col min="3352" max="3352" width="3.26953125" style="1" customWidth="1"/>
    <col min="3353" max="3353" width="17.1796875" style="1" customWidth="1"/>
    <col min="3354" max="3354" width="14.453125" style="1" bestFit="1" customWidth="1"/>
    <col min="3355" max="3355" width="10.26953125" style="1" customWidth="1"/>
    <col min="3356" max="3356" width="6" style="1" bestFit="1" customWidth="1"/>
    <col min="3357" max="3357" width="10.90625" style="1"/>
    <col min="3358" max="3359" width="14.453125" style="1" bestFit="1" customWidth="1"/>
    <col min="3360" max="3360" width="12.81640625" style="1" bestFit="1" customWidth="1"/>
    <col min="3361" max="3361" width="14.453125" style="1" bestFit="1" customWidth="1"/>
    <col min="3362" max="3582" width="10.90625" style="1"/>
    <col min="3583" max="3583" width="5.7265625" style="1" customWidth="1"/>
    <col min="3584" max="3584" width="35.1796875" style="1" customWidth="1"/>
    <col min="3585" max="3586" width="10.26953125" style="1" customWidth="1"/>
    <col min="3587" max="3587" width="7.453125" style="1" customWidth="1"/>
    <col min="3588" max="3589" width="10.26953125" style="1" customWidth="1"/>
    <col min="3590" max="3590" width="7" style="1" customWidth="1"/>
    <col min="3591" max="3591" width="1" style="1" customWidth="1"/>
    <col min="3592" max="3593" width="8.7265625" style="1" customWidth="1"/>
    <col min="3594" max="3594" width="7.453125" style="1" customWidth="1"/>
    <col min="3595" max="3596" width="8.7265625" style="1" customWidth="1"/>
    <col min="3597" max="3597" width="8.453125" style="1" bestFit="1" customWidth="1"/>
    <col min="3598" max="3598" width="10.26953125" style="1" customWidth="1"/>
    <col min="3599" max="3599" width="10" style="1" customWidth="1"/>
    <col min="3600" max="3600" width="5.26953125" style="1" bestFit="1" customWidth="1"/>
    <col min="3601" max="3602" width="8.7265625" style="1" customWidth="1"/>
    <col min="3603" max="3603" width="9.7265625" style="1" customWidth="1"/>
    <col min="3604" max="3605" width="10.26953125" style="1" customWidth="1"/>
    <col min="3606" max="3606" width="7.81640625" style="1" bestFit="1" customWidth="1"/>
    <col min="3607" max="3607" width="13.453125" style="1" customWidth="1"/>
    <col min="3608" max="3608" width="3.26953125" style="1" customWidth="1"/>
    <col min="3609" max="3609" width="17.1796875" style="1" customWidth="1"/>
    <col min="3610" max="3610" width="14.453125" style="1" bestFit="1" customWidth="1"/>
    <col min="3611" max="3611" width="10.26953125" style="1" customWidth="1"/>
    <col min="3612" max="3612" width="6" style="1" bestFit="1" customWidth="1"/>
    <col min="3613" max="3613" width="10.90625" style="1"/>
    <col min="3614" max="3615" width="14.453125" style="1" bestFit="1" customWidth="1"/>
    <col min="3616" max="3616" width="12.81640625" style="1" bestFit="1" customWidth="1"/>
    <col min="3617" max="3617" width="14.453125" style="1" bestFit="1" customWidth="1"/>
    <col min="3618" max="3838" width="10.90625" style="1"/>
    <col min="3839" max="3839" width="5.7265625" style="1" customWidth="1"/>
    <col min="3840" max="3840" width="35.1796875" style="1" customWidth="1"/>
    <col min="3841" max="3842" width="10.26953125" style="1" customWidth="1"/>
    <col min="3843" max="3843" width="7.453125" style="1" customWidth="1"/>
    <col min="3844" max="3845" width="10.26953125" style="1" customWidth="1"/>
    <col min="3846" max="3846" width="7" style="1" customWidth="1"/>
    <col min="3847" max="3847" width="1" style="1" customWidth="1"/>
    <col min="3848" max="3849" width="8.7265625" style="1" customWidth="1"/>
    <col min="3850" max="3850" width="7.453125" style="1" customWidth="1"/>
    <col min="3851" max="3852" width="8.7265625" style="1" customWidth="1"/>
    <col min="3853" max="3853" width="8.453125" style="1" bestFit="1" customWidth="1"/>
    <col min="3854" max="3854" width="10.26953125" style="1" customWidth="1"/>
    <col min="3855" max="3855" width="10" style="1" customWidth="1"/>
    <col min="3856" max="3856" width="5.26953125" style="1" bestFit="1" customWidth="1"/>
    <col min="3857" max="3858" width="8.7265625" style="1" customWidth="1"/>
    <col min="3859" max="3859" width="9.7265625" style="1" customWidth="1"/>
    <col min="3860" max="3861" width="10.26953125" style="1" customWidth="1"/>
    <col min="3862" max="3862" width="7.81640625" style="1" bestFit="1" customWidth="1"/>
    <col min="3863" max="3863" width="13.453125" style="1" customWidth="1"/>
    <col min="3864" max="3864" width="3.26953125" style="1" customWidth="1"/>
    <col min="3865" max="3865" width="17.1796875" style="1" customWidth="1"/>
    <col min="3866" max="3866" width="14.453125" style="1" bestFit="1" customWidth="1"/>
    <col min="3867" max="3867" width="10.26953125" style="1" customWidth="1"/>
    <col min="3868" max="3868" width="6" style="1" bestFit="1" customWidth="1"/>
    <col min="3869" max="3869" width="10.90625" style="1"/>
    <col min="3870" max="3871" width="14.453125" style="1" bestFit="1" customWidth="1"/>
    <col min="3872" max="3872" width="12.81640625" style="1" bestFit="1" customWidth="1"/>
    <col min="3873" max="3873" width="14.453125" style="1" bestFit="1" customWidth="1"/>
    <col min="3874" max="4094" width="10.90625" style="1"/>
    <col min="4095" max="4095" width="5.7265625" style="1" customWidth="1"/>
    <col min="4096" max="4096" width="35.1796875" style="1" customWidth="1"/>
    <col min="4097" max="4098" width="10.26953125" style="1" customWidth="1"/>
    <col min="4099" max="4099" width="7.453125" style="1" customWidth="1"/>
    <col min="4100" max="4101" width="10.26953125" style="1" customWidth="1"/>
    <col min="4102" max="4102" width="7" style="1" customWidth="1"/>
    <col min="4103" max="4103" width="1" style="1" customWidth="1"/>
    <col min="4104" max="4105" width="8.7265625" style="1" customWidth="1"/>
    <col min="4106" max="4106" width="7.453125" style="1" customWidth="1"/>
    <col min="4107" max="4108" width="8.7265625" style="1" customWidth="1"/>
    <col min="4109" max="4109" width="8.453125" style="1" bestFit="1" customWidth="1"/>
    <col min="4110" max="4110" width="10.26953125" style="1" customWidth="1"/>
    <col min="4111" max="4111" width="10" style="1" customWidth="1"/>
    <col min="4112" max="4112" width="5.26953125" style="1" bestFit="1" customWidth="1"/>
    <col min="4113" max="4114" width="8.7265625" style="1" customWidth="1"/>
    <col min="4115" max="4115" width="9.7265625" style="1" customWidth="1"/>
    <col min="4116" max="4117" width="10.26953125" style="1" customWidth="1"/>
    <col min="4118" max="4118" width="7.81640625" style="1" bestFit="1" customWidth="1"/>
    <col min="4119" max="4119" width="13.453125" style="1" customWidth="1"/>
    <col min="4120" max="4120" width="3.26953125" style="1" customWidth="1"/>
    <col min="4121" max="4121" width="17.1796875" style="1" customWidth="1"/>
    <col min="4122" max="4122" width="14.453125" style="1" bestFit="1" customWidth="1"/>
    <col min="4123" max="4123" width="10.26953125" style="1" customWidth="1"/>
    <col min="4124" max="4124" width="6" style="1" bestFit="1" customWidth="1"/>
    <col min="4125" max="4125" width="10.90625" style="1"/>
    <col min="4126" max="4127" width="14.453125" style="1" bestFit="1" customWidth="1"/>
    <col min="4128" max="4128" width="12.81640625" style="1" bestFit="1" customWidth="1"/>
    <col min="4129" max="4129" width="14.453125" style="1" bestFit="1" customWidth="1"/>
    <col min="4130" max="4350" width="10.90625" style="1"/>
    <col min="4351" max="4351" width="5.7265625" style="1" customWidth="1"/>
    <col min="4352" max="4352" width="35.1796875" style="1" customWidth="1"/>
    <col min="4353" max="4354" width="10.26953125" style="1" customWidth="1"/>
    <col min="4355" max="4355" width="7.453125" style="1" customWidth="1"/>
    <col min="4356" max="4357" width="10.26953125" style="1" customWidth="1"/>
    <col min="4358" max="4358" width="7" style="1" customWidth="1"/>
    <col min="4359" max="4359" width="1" style="1" customWidth="1"/>
    <col min="4360" max="4361" width="8.7265625" style="1" customWidth="1"/>
    <col min="4362" max="4362" width="7.453125" style="1" customWidth="1"/>
    <col min="4363" max="4364" width="8.7265625" style="1" customWidth="1"/>
    <col min="4365" max="4365" width="8.453125" style="1" bestFit="1" customWidth="1"/>
    <col min="4366" max="4366" width="10.26953125" style="1" customWidth="1"/>
    <col min="4367" max="4367" width="10" style="1" customWidth="1"/>
    <col min="4368" max="4368" width="5.26953125" style="1" bestFit="1" customWidth="1"/>
    <col min="4369" max="4370" width="8.7265625" style="1" customWidth="1"/>
    <col min="4371" max="4371" width="9.7265625" style="1" customWidth="1"/>
    <col min="4372" max="4373" width="10.26953125" style="1" customWidth="1"/>
    <col min="4374" max="4374" width="7.81640625" style="1" bestFit="1" customWidth="1"/>
    <col min="4375" max="4375" width="13.453125" style="1" customWidth="1"/>
    <col min="4376" max="4376" width="3.26953125" style="1" customWidth="1"/>
    <col min="4377" max="4377" width="17.1796875" style="1" customWidth="1"/>
    <col min="4378" max="4378" width="14.453125" style="1" bestFit="1" customWidth="1"/>
    <col min="4379" max="4379" width="10.26953125" style="1" customWidth="1"/>
    <col min="4380" max="4380" width="6" style="1" bestFit="1" customWidth="1"/>
    <col min="4381" max="4381" width="10.90625" style="1"/>
    <col min="4382" max="4383" width="14.453125" style="1" bestFit="1" customWidth="1"/>
    <col min="4384" max="4384" width="12.81640625" style="1" bestFit="1" customWidth="1"/>
    <col min="4385" max="4385" width="14.453125" style="1" bestFit="1" customWidth="1"/>
    <col min="4386" max="4606" width="10.90625" style="1"/>
    <col min="4607" max="4607" width="5.7265625" style="1" customWidth="1"/>
    <col min="4608" max="4608" width="35.1796875" style="1" customWidth="1"/>
    <col min="4609" max="4610" width="10.26953125" style="1" customWidth="1"/>
    <col min="4611" max="4611" width="7.453125" style="1" customWidth="1"/>
    <col min="4612" max="4613" width="10.26953125" style="1" customWidth="1"/>
    <col min="4614" max="4614" width="7" style="1" customWidth="1"/>
    <col min="4615" max="4615" width="1" style="1" customWidth="1"/>
    <col min="4616" max="4617" width="8.7265625" style="1" customWidth="1"/>
    <col min="4618" max="4618" width="7.453125" style="1" customWidth="1"/>
    <col min="4619" max="4620" width="8.7265625" style="1" customWidth="1"/>
    <col min="4621" max="4621" width="8.453125" style="1" bestFit="1" customWidth="1"/>
    <col min="4622" max="4622" width="10.26953125" style="1" customWidth="1"/>
    <col min="4623" max="4623" width="10" style="1" customWidth="1"/>
    <col min="4624" max="4624" width="5.26953125" style="1" bestFit="1" customWidth="1"/>
    <col min="4625" max="4626" width="8.7265625" style="1" customWidth="1"/>
    <col min="4627" max="4627" width="9.7265625" style="1" customWidth="1"/>
    <col min="4628" max="4629" width="10.26953125" style="1" customWidth="1"/>
    <col min="4630" max="4630" width="7.81640625" style="1" bestFit="1" customWidth="1"/>
    <col min="4631" max="4631" width="13.453125" style="1" customWidth="1"/>
    <col min="4632" max="4632" width="3.26953125" style="1" customWidth="1"/>
    <col min="4633" max="4633" width="17.1796875" style="1" customWidth="1"/>
    <col min="4634" max="4634" width="14.453125" style="1" bestFit="1" customWidth="1"/>
    <col min="4635" max="4635" width="10.26953125" style="1" customWidth="1"/>
    <col min="4636" max="4636" width="6" style="1" bestFit="1" customWidth="1"/>
    <col min="4637" max="4637" width="10.90625" style="1"/>
    <col min="4638" max="4639" width="14.453125" style="1" bestFit="1" customWidth="1"/>
    <col min="4640" max="4640" width="12.81640625" style="1" bestFit="1" customWidth="1"/>
    <col min="4641" max="4641" width="14.453125" style="1" bestFit="1" customWidth="1"/>
    <col min="4642" max="4862" width="10.90625" style="1"/>
    <col min="4863" max="4863" width="5.7265625" style="1" customWidth="1"/>
    <col min="4864" max="4864" width="35.1796875" style="1" customWidth="1"/>
    <col min="4865" max="4866" width="10.26953125" style="1" customWidth="1"/>
    <col min="4867" max="4867" width="7.453125" style="1" customWidth="1"/>
    <col min="4868" max="4869" width="10.26953125" style="1" customWidth="1"/>
    <col min="4870" max="4870" width="7" style="1" customWidth="1"/>
    <col min="4871" max="4871" width="1" style="1" customWidth="1"/>
    <col min="4872" max="4873" width="8.7265625" style="1" customWidth="1"/>
    <col min="4874" max="4874" width="7.453125" style="1" customWidth="1"/>
    <col min="4875" max="4876" width="8.7265625" style="1" customWidth="1"/>
    <col min="4877" max="4877" width="8.453125" style="1" bestFit="1" customWidth="1"/>
    <col min="4878" max="4878" width="10.26953125" style="1" customWidth="1"/>
    <col min="4879" max="4879" width="10" style="1" customWidth="1"/>
    <col min="4880" max="4880" width="5.26953125" style="1" bestFit="1" customWidth="1"/>
    <col min="4881" max="4882" width="8.7265625" style="1" customWidth="1"/>
    <col min="4883" max="4883" width="9.7265625" style="1" customWidth="1"/>
    <col min="4884" max="4885" width="10.26953125" style="1" customWidth="1"/>
    <col min="4886" max="4886" width="7.81640625" style="1" bestFit="1" customWidth="1"/>
    <col min="4887" max="4887" width="13.453125" style="1" customWidth="1"/>
    <col min="4888" max="4888" width="3.26953125" style="1" customWidth="1"/>
    <col min="4889" max="4889" width="17.1796875" style="1" customWidth="1"/>
    <col min="4890" max="4890" width="14.453125" style="1" bestFit="1" customWidth="1"/>
    <col min="4891" max="4891" width="10.26953125" style="1" customWidth="1"/>
    <col min="4892" max="4892" width="6" style="1" bestFit="1" customWidth="1"/>
    <col min="4893" max="4893" width="10.90625" style="1"/>
    <col min="4894" max="4895" width="14.453125" style="1" bestFit="1" customWidth="1"/>
    <col min="4896" max="4896" width="12.81640625" style="1" bestFit="1" customWidth="1"/>
    <col min="4897" max="4897" width="14.453125" style="1" bestFit="1" customWidth="1"/>
    <col min="4898" max="5118" width="10.90625" style="1"/>
    <col min="5119" max="5119" width="5.7265625" style="1" customWidth="1"/>
    <col min="5120" max="5120" width="35.1796875" style="1" customWidth="1"/>
    <col min="5121" max="5122" width="10.26953125" style="1" customWidth="1"/>
    <col min="5123" max="5123" width="7.453125" style="1" customWidth="1"/>
    <col min="5124" max="5125" width="10.26953125" style="1" customWidth="1"/>
    <col min="5126" max="5126" width="7" style="1" customWidth="1"/>
    <col min="5127" max="5127" width="1" style="1" customWidth="1"/>
    <col min="5128" max="5129" width="8.7265625" style="1" customWidth="1"/>
    <col min="5130" max="5130" width="7.453125" style="1" customWidth="1"/>
    <col min="5131" max="5132" width="8.7265625" style="1" customWidth="1"/>
    <col min="5133" max="5133" width="8.453125" style="1" bestFit="1" customWidth="1"/>
    <col min="5134" max="5134" width="10.26953125" style="1" customWidth="1"/>
    <col min="5135" max="5135" width="10" style="1" customWidth="1"/>
    <col min="5136" max="5136" width="5.26953125" style="1" bestFit="1" customWidth="1"/>
    <col min="5137" max="5138" width="8.7265625" style="1" customWidth="1"/>
    <col min="5139" max="5139" width="9.7265625" style="1" customWidth="1"/>
    <col min="5140" max="5141" width="10.26953125" style="1" customWidth="1"/>
    <col min="5142" max="5142" width="7.81640625" style="1" bestFit="1" customWidth="1"/>
    <col min="5143" max="5143" width="13.453125" style="1" customWidth="1"/>
    <col min="5144" max="5144" width="3.26953125" style="1" customWidth="1"/>
    <col min="5145" max="5145" width="17.1796875" style="1" customWidth="1"/>
    <col min="5146" max="5146" width="14.453125" style="1" bestFit="1" customWidth="1"/>
    <col min="5147" max="5147" width="10.26953125" style="1" customWidth="1"/>
    <col min="5148" max="5148" width="6" style="1" bestFit="1" customWidth="1"/>
    <col min="5149" max="5149" width="10.90625" style="1"/>
    <col min="5150" max="5151" width="14.453125" style="1" bestFit="1" customWidth="1"/>
    <col min="5152" max="5152" width="12.81640625" style="1" bestFit="1" customWidth="1"/>
    <col min="5153" max="5153" width="14.453125" style="1" bestFit="1" customWidth="1"/>
    <col min="5154" max="5374" width="10.90625" style="1"/>
    <col min="5375" max="5375" width="5.7265625" style="1" customWidth="1"/>
    <col min="5376" max="5376" width="35.1796875" style="1" customWidth="1"/>
    <col min="5377" max="5378" width="10.26953125" style="1" customWidth="1"/>
    <col min="5379" max="5379" width="7.453125" style="1" customWidth="1"/>
    <col min="5380" max="5381" width="10.26953125" style="1" customWidth="1"/>
    <col min="5382" max="5382" width="7" style="1" customWidth="1"/>
    <col min="5383" max="5383" width="1" style="1" customWidth="1"/>
    <col min="5384" max="5385" width="8.7265625" style="1" customWidth="1"/>
    <col min="5386" max="5386" width="7.453125" style="1" customWidth="1"/>
    <col min="5387" max="5388" width="8.7265625" style="1" customWidth="1"/>
    <col min="5389" max="5389" width="8.453125" style="1" bestFit="1" customWidth="1"/>
    <col min="5390" max="5390" width="10.26953125" style="1" customWidth="1"/>
    <col min="5391" max="5391" width="10" style="1" customWidth="1"/>
    <col min="5392" max="5392" width="5.26953125" style="1" bestFit="1" customWidth="1"/>
    <col min="5393" max="5394" width="8.7265625" style="1" customWidth="1"/>
    <col min="5395" max="5395" width="9.7265625" style="1" customWidth="1"/>
    <col min="5396" max="5397" width="10.26953125" style="1" customWidth="1"/>
    <col min="5398" max="5398" width="7.81640625" style="1" bestFit="1" customWidth="1"/>
    <col min="5399" max="5399" width="13.453125" style="1" customWidth="1"/>
    <col min="5400" max="5400" width="3.26953125" style="1" customWidth="1"/>
    <col min="5401" max="5401" width="17.1796875" style="1" customWidth="1"/>
    <col min="5402" max="5402" width="14.453125" style="1" bestFit="1" customWidth="1"/>
    <col min="5403" max="5403" width="10.26953125" style="1" customWidth="1"/>
    <col min="5404" max="5404" width="6" style="1" bestFit="1" customWidth="1"/>
    <col min="5405" max="5405" width="10.90625" style="1"/>
    <col min="5406" max="5407" width="14.453125" style="1" bestFit="1" customWidth="1"/>
    <col min="5408" max="5408" width="12.81640625" style="1" bestFit="1" customWidth="1"/>
    <col min="5409" max="5409" width="14.453125" style="1" bestFit="1" customWidth="1"/>
    <col min="5410" max="5630" width="10.90625" style="1"/>
    <col min="5631" max="5631" width="5.7265625" style="1" customWidth="1"/>
    <col min="5632" max="5632" width="35.1796875" style="1" customWidth="1"/>
    <col min="5633" max="5634" width="10.26953125" style="1" customWidth="1"/>
    <col min="5635" max="5635" width="7.453125" style="1" customWidth="1"/>
    <col min="5636" max="5637" width="10.26953125" style="1" customWidth="1"/>
    <col min="5638" max="5638" width="7" style="1" customWidth="1"/>
    <col min="5639" max="5639" width="1" style="1" customWidth="1"/>
    <col min="5640" max="5641" width="8.7265625" style="1" customWidth="1"/>
    <col min="5642" max="5642" width="7.453125" style="1" customWidth="1"/>
    <col min="5643" max="5644" width="8.7265625" style="1" customWidth="1"/>
    <col min="5645" max="5645" width="8.453125" style="1" bestFit="1" customWidth="1"/>
    <col min="5646" max="5646" width="10.26953125" style="1" customWidth="1"/>
    <col min="5647" max="5647" width="10" style="1" customWidth="1"/>
    <col min="5648" max="5648" width="5.26953125" style="1" bestFit="1" customWidth="1"/>
    <col min="5649" max="5650" width="8.7265625" style="1" customWidth="1"/>
    <col min="5651" max="5651" width="9.7265625" style="1" customWidth="1"/>
    <col min="5652" max="5653" width="10.26953125" style="1" customWidth="1"/>
    <col min="5654" max="5654" width="7.81640625" style="1" bestFit="1" customWidth="1"/>
    <col min="5655" max="5655" width="13.453125" style="1" customWidth="1"/>
    <col min="5656" max="5656" width="3.26953125" style="1" customWidth="1"/>
    <col min="5657" max="5657" width="17.1796875" style="1" customWidth="1"/>
    <col min="5658" max="5658" width="14.453125" style="1" bestFit="1" customWidth="1"/>
    <col min="5659" max="5659" width="10.26953125" style="1" customWidth="1"/>
    <col min="5660" max="5660" width="6" style="1" bestFit="1" customWidth="1"/>
    <col min="5661" max="5661" width="10.90625" style="1"/>
    <col min="5662" max="5663" width="14.453125" style="1" bestFit="1" customWidth="1"/>
    <col min="5664" max="5664" width="12.81640625" style="1" bestFit="1" customWidth="1"/>
    <col min="5665" max="5665" width="14.453125" style="1" bestFit="1" customWidth="1"/>
    <col min="5666" max="5886" width="10.90625" style="1"/>
    <col min="5887" max="5887" width="5.7265625" style="1" customWidth="1"/>
    <col min="5888" max="5888" width="35.1796875" style="1" customWidth="1"/>
    <col min="5889" max="5890" width="10.26953125" style="1" customWidth="1"/>
    <col min="5891" max="5891" width="7.453125" style="1" customWidth="1"/>
    <col min="5892" max="5893" width="10.26953125" style="1" customWidth="1"/>
    <col min="5894" max="5894" width="7" style="1" customWidth="1"/>
    <col min="5895" max="5895" width="1" style="1" customWidth="1"/>
    <col min="5896" max="5897" width="8.7265625" style="1" customWidth="1"/>
    <col min="5898" max="5898" width="7.453125" style="1" customWidth="1"/>
    <col min="5899" max="5900" width="8.7265625" style="1" customWidth="1"/>
    <col min="5901" max="5901" width="8.453125" style="1" bestFit="1" customWidth="1"/>
    <col min="5902" max="5902" width="10.26953125" style="1" customWidth="1"/>
    <col min="5903" max="5903" width="10" style="1" customWidth="1"/>
    <col min="5904" max="5904" width="5.26953125" style="1" bestFit="1" customWidth="1"/>
    <col min="5905" max="5906" width="8.7265625" style="1" customWidth="1"/>
    <col min="5907" max="5907" width="9.7265625" style="1" customWidth="1"/>
    <col min="5908" max="5909" width="10.26953125" style="1" customWidth="1"/>
    <col min="5910" max="5910" width="7.81640625" style="1" bestFit="1" customWidth="1"/>
    <col min="5911" max="5911" width="13.453125" style="1" customWidth="1"/>
    <col min="5912" max="5912" width="3.26953125" style="1" customWidth="1"/>
    <col min="5913" max="5913" width="17.1796875" style="1" customWidth="1"/>
    <col min="5914" max="5914" width="14.453125" style="1" bestFit="1" customWidth="1"/>
    <col min="5915" max="5915" width="10.26953125" style="1" customWidth="1"/>
    <col min="5916" max="5916" width="6" style="1" bestFit="1" customWidth="1"/>
    <col min="5917" max="5917" width="10.90625" style="1"/>
    <col min="5918" max="5919" width="14.453125" style="1" bestFit="1" customWidth="1"/>
    <col min="5920" max="5920" width="12.81640625" style="1" bestFit="1" customWidth="1"/>
    <col min="5921" max="5921" width="14.453125" style="1" bestFit="1" customWidth="1"/>
    <col min="5922" max="6142" width="10.90625" style="1"/>
    <col min="6143" max="6143" width="5.7265625" style="1" customWidth="1"/>
    <col min="6144" max="6144" width="35.1796875" style="1" customWidth="1"/>
    <col min="6145" max="6146" width="10.26953125" style="1" customWidth="1"/>
    <col min="6147" max="6147" width="7.453125" style="1" customWidth="1"/>
    <col min="6148" max="6149" width="10.26953125" style="1" customWidth="1"/>
    <col min="6150" max="6150" width="7" style="1" customWidth="1"/>
    <col min="6151" max="6151" width="1" style="1" customWidth="1"/>
    <col min="6152" max="6153" width="8.7265625" style="1" customWidth="1"/>
    <col min="6154" max="6154" width="7.453125" style="1" customWidth="1"/>
    <col min="6155" max="6156" width="8.7265625" style="1" customWidth="1"/>
    <col min="6157" max="6157" width="8.453125" style="1" bestFit="1" customWidth="1"/>
    <col min="6158" max="6158" width="10.26953125" style="1" customWidth="1"/>
    <col min="6159" max="6159" width="10" style="1" customWidth="1"/>
    <col min="6160" max="6160" width="5.26953125" style="1" bestFit="1" customWidth="1"/>
    <col min="6161" max="6162" width="8.7265625" style="1" customWidth="1"/>
    <col min="6163" max="6163" width="9.7265625" style="1" customWidth="1"/>
    <col min="6164" max="6165" width="10.26953125" style="1" customWidth="1"/>
    <col min="6166" max="6166" width="7.81640625" style="1" bestFit="1" customWidth="1"/>
    <col min="6167" max="6167" width="13.453125" style="1" customWidth="1"/>
    <col min="6168" max="6168" width="3.26953125" style="1" customWidth="1"/>
    <col min="6169" max="6169" width="17.1796875" style="1" customWidth="1"/>
    <col min="6170" max="6170" width="14.453125" style="1" bestFit="1" customWidth="1"/>
    <col min="6171" max="6171" width="10.26953125" style="1" customWidth="1"/>
    <col min="6172" max="6172" width="6" style="1" bestFit="1" customWidth="1"/>
    <col min="6173" max="6173" width="10.90625" style="1"/>
    <col min="6174" max="6175" width="14.453125" style="1" bestFit="1" customWidth="1"/>
    <col min="6176" max="6176" width="12.81640625" style="1" bestFit="1" customWidth="1"/>
    <col min="6177" max="6177" width="14.453125" style="1" bestFit="1" customWidth="1"/>
    <col min="6178" max="6398" width="10.90625" style="1"/>
    <col min="6399" max="6399" width="5.7265625" style="1" customWidth="1"/>
    <col min="6400" max="6400" width="35.1796875" style="1" customWidth="1"/>
    <col min="6401" max="6402" width="10.26953125" style="1" customWidth="1"/>
    <col min="6403" max="6403" width="7.453125" style="1" customWidth="1"/>
    <col min="6404" max="6405" width="10.26953125" style="1" customWidth="1"/>
    <col min="6406" max="6406" width="7" style="1" customWidth="1"/>
    <col min="6407" max="6407" width="1" style="1" customWidth="1"/>
    <col min="6408" max="6409" width="8.7265625" style="1" customWidth="1"/>
    <col min="6410" max="6410" width="7.453125" style="1" customWidth="1"/>
    <col min="6411" max="6412" width="8.7265625" style="1" customWidth="1"/>
    <col min="6413" max="6413" width="8.453125" style="1" bestFit="1" customWidth="1"/>
    <col min="6414" max="6414" width="10.26953125" style="1" customWidth="1"/>
    <col min="6415" max="6415" width="10" style="1" customWidth="1"/>
    <col min="6416" max="6416" width="5.26953125" style="1" bestFit="1" customWidth="1"/>
    <col min="6417" max="6418" width="8.7265625" style="1" customWidth="1"/>
    <col min="6419" max="6419" width="9.7265625" style="1" customWidth="1"/>
    <col min="6420" max="6421" width="10.26953125" style="1" customWidth="1"/>
    <col min="6422" max="6422" width="7.81640625" style="1" bestFit="1" customWidth="1"/>
    <col min="6423" max="6423" width="13.453125" style="1" customWidth="1"/>
    <col min="6424" max="6424" width="3.26953125" style="1" customWidth="1"/>
    <col min="6425" max="6425" width="17.1796875" style="1" customWidth="1"/>
    <col min="6426" max="6426" width="14.453125" style="1" bestFit="1" customWidth="1"/>
    <col min="6427" max="6427" width="10.26953125" style="1" customWidth="1"/>
    <col min="6428" max="6428" width="6" style="1" bestFit="1" customWidth="1"/>
    <col min="6429" max="6429" width="10.90625" style="1"/>
    <col min="6430" max="6431" width="14.453125" style="1" bestFit="1" customWidth="1"/>
    <col min="6432" max="6432" width="12.81640625" style="1" bestFit="1" customWidth="1"/>
    <col min="6433" max="6433" width="14.453125" style="1" bestFit="1" customWidth="1"/>
    <col min="6434" max="6654" width="10.90625" style="1"/>
    <col min="6655" max="6655" width="5.7265625" style="1" customWidth="1"/>
    <col min="6656" max="6656" width="35.1796875" style="1" customWidth="1"/>
    <col min="6657" max="6658" width="10.26953125" style="1" customWidth="1"/>
    <col min="6659" max="6659" width="7.453125" style="1" customWidth="1"/>
    <col min="6660" max="6661" width="10.26953125" style="1" customWidth="1"/>
    <col min="6662" max="6662" width="7" style="1" customWidth="1"/>
    <col min="6663" max="6663" width="1" style="1" customWidth="1"/>
    <col min="6664" max="6665" width="8.7265625" style="1" customWidth="1"/>
    <col min="6666" max="6666" width="7.453125" style="1" customWidth="1"/>
    <col min="6667" max="6668" width="8.7265625" style="1" customWidth="1"/>
    <col min="6669" max="6669" width="8.453125" style="1" bestFit="1" customWidth="1"/>
    <col min="6670" max="6670" width="10.26953125" style="1" customWidth="1"/>
    <col min="6671" max="6671" width="10" style="1" customWidth="1"/>
    <col min="6672" max="6672" width="5.26953125" style="1" bestFit="1" customWidth="1"/>
    <col min="6673" max="6674" width="8.7265625" style="1" customWidth="1"/>
    <col min="6675" max="6675" width="9.7265625" style="1" customWidth="1"/>
    <col min="6676" max="6677" width="10.26953125" style="1" customWidth="1"/>
    <col min="6678" max="6678" width="7.81640625" style="1" bestFit="1" customWidth="1"/>
    <col min="6679" max="6679" width="13.453125" style="1" customWidth="1"/>
    <col min="6680" max="6680" width="3.26953125" style="1" customWidth="1"/>
    <col min="6681" max="6681" width="17.1796875" style="1" customWidth="1"/>
    <col min="6682" max="6682" width="14.453125" style="1" bestFit="1" customWidth="1"/>
    <col min="6683" max="6683" width="10.26953125" style="1" customWidth="1"/>
    <col min="6684" max="6684" width="6" style="1" bestFit="1" customWidth="1"/>
    <col min="6685" max="6685" width="10.90625" style="1"/>
    <col min="6686" max="6687" width="14.453125" style="1" bestFit="1" customWidth="1"/>
    <col min="6688" max="6688" width="12.81640625" style="1" bestFit="1" customWidth="1"/>
    <col min="6689" max="6689" width="14.453125" style="1" bestFit="1" customWidth="1"/>
    <col min="6690" max="6910" width="10.90625" style="1"/>
    <col min="6911" max="6911" width="5.7265625" style="1" customWidth="1"/>
    <col min="6912" max="6912" width="35.1796875" style="1" customWidth="1"/>
    <col min="6913" max="6914" width="10.26953125" style="1" customWidth="1"/>
    <col min="6915" max="6915" width="7.453125" style="1" customWidth="1"/>
    <col min="6916" max="6917" width="10.26953125" style="1" customWidth="1"/>
    <col min="6918" max="6918" width="7" style="1" customWidth="1"/>
    <col min="6919" max="6919" width="1" style="1" customWidth="1"/>
    <col min="6920" max="6921" width="8.7265625" style="1" customWidth="1"/>
    <col min="6922" max="6922" width="7.453125" style="1" customWidth="1"/>
    <col min="6923" max="6924" width="8.7265625" style="1" customWidth="1"/>
    <col min="6925" max="6925" width="8.453125" style="1" bestFit="1" customWidth="1"/>
    <col min="6926" max="6926" width="10.26953125" style="1" customWidth="1"/>
    <col min="6927" max="6927" width="10" style="1" customWidth="1"/>
    <col min="6928" max="6928" width="5.26953125" style="1" bestFit="1" customWidth="1"/>
    <col min="6929" max="6930" width="8.7265625" style="1" customWidth="1"/>
    <col min="6931" max="6931" width="9.7265625" style="1" customWidth="1"/>
    <col min="6932" max="6933" width="10.26953125" style="1" customWidth="1"/>
    <col min="6934" max="6934" width="7.81640625" style="1" bestFit="1" customWidth="1"/>
    <col min="6935" max="6935" width="13.453125" style="1" customWidth="1"/>
    <col min="6936" max="6936" width="3.26953125" style="1" customWidth="1"/>
    <col min="6937" max="6937" width="17.1796875" style="1" customWidth="1"/>
    <col min="6938" max="6938" width="14.453125" style="1" bestFit="1" customWidth="1"/>
    <col min="6939" max="6939" width="10.26953125" style="1" customWidth="1"/>
    <col min="6940" max="6940" width="6" style="1" bestFit="1" customWidth="1"/>
    <col min="6941" max="6941" width="10.90625" style="1"/>
    <col min="6942" max="6943" width="14.453125" style="1" bestFit="1" customWidth="1"/>
    <col min="6944" max="6944" width="12.81640625" style="1" bestFit="1" customWidth="1"/>
    <col min="6945" max="6945" width="14.453125" style="1" bestFit="1" customWidth="1"/>
    <col min="6946" max="7166" width="10.90625" style="1"/>
    <col min="7167" max="7167" width="5.7265625" style="1" customWidth="1"/>
    <col min="7168" max="7168" width="35.1796875" style="1" customWidth="1"/>
    <col min="7169" max="7170" width="10.26953125" style="1" customWidth="1"/>
    <col min="7171" max="7171" width="7.453125" style="1" customWidth="1"/>
    <col min="7172" max="7173" width="10.26953125" style="1" customWidth="1"/>
    <col min="7174" max="7174" width="7" style="1" customWidth="1"/>
    <col min="7175" max="7175" width="1" style="1" customWidth="1"/>
    <col min="7176" max="7177" width="8.7265625" style="1" customWidth="1"/>
    <col min="7178" max="7178" width="7.453125" style="1" customWidth="1"/>
    <col min="7179" max="7180" width="8.7265625" style="1" customWidth="1"/>
    <col min="7181" max="7181" width="8.453125" style="1" bestFit="1" customWidth="1"/>
    <col min="7182" max="7182" width="10.26953125" style="1" customWidth="1"/>
    <col min="7183" max="7183" width="10" style="1" customWidth="1"/>
    <col min="7184" max="7184" width="5.26953125" style="1" bestFit="1" customWidth="1"/>
    <col min="7185" max="7186" width="8.7265625" style="1" customWidth="1"/>
    <col min="7187" max="7187" width="9.7265625" style="1" customWidth="1"/>
    <col min="7188" max="7189" width="10.26953125" style="1" customWidth="1"/>
    <col min="7190" max="7190" width="7.81640625" style="1" bestFit="1" customWidth="1"/>
    <col min="7191" max="7191" width="13.453125" style="1" customWidth="1"/>
    <col min="7192" max="7192" width="3.26953125" style="1" customWidth="1"/>
    <col min="7193" max="7193" width="17.1796875" style="1" customWidth="1"/>
    <col min="7194" max="7194" width="14.453125" style="1" bestFit="1" customWidth="1"/>
    <col min="7195" max="7195" width="10.26953125" style="1" customWidth="1"/>
    <col min="7196" max="7196" width="6" style="1" bestFit="1" customWidth="1"/>
    <col min="7197" max="7197" width="10.90625" style="1"/>
    <col min="7198" max="7199" width="14.453125" style="1" bestFit="1" customWidth="1"/>
    <col min="7200" max="7200" width="12.81640625" style="1" bestFit="1" customWidth="1"/>
    <col min="7201" max="7201" width="14.453125" style="1" bestFit="1" customWidth="1"/>
    <col min="7202" max="7422" width="10.90625" style="1"/>
    <col min="7423" max="7423" width="5.7265625" style="1" customWidth="1"/>
    <col min="7424" max="7424" width="35.1796875" style="1" customWidth="1"/>
    <col min="7425" max="7426" width="10.26953125" style="1" customWidth="1"/>
    <col min="7427" max="7427" width="7.453125" style="1" customWidth="1"/>
    <col min="7428" max="7429" width="10.26953125" style="1" customWidth="1"/>
    <col min="7430" max="7430" width="7" style="1" customWidth="1"/>
    <col min="7431" max="7431" width="1" style="1" customWidth="1"/>
    <col min="7432" max="7433" width="8.7265625" style="1" customWidth="1"/>
    <col min="7434" max="7434" width="7.453125" style="1" customWidth="1"/>
    <col min="7435" max="7436" width="8.7265625" style="1" customWidth="1"/>
    <col min="7437" max="7437" width="8.453125" style="1" bestFit="1" customWidth="1"/>
    <col min="7438" max="7438" width="10.26953125" style="1" customWidth="1"/>
    <col min="7439" max="7439" width="10" style="1" customWidth="1"/>
    <col min="7440" max="7440" width="5.26953125" style="1" bestFit="1" customWidth="1"/>
    <col min="7441" max="7442" width="8.7265625" style="1" customWidth="1"/>
    <col min="7443" max="7443" width="9.7265625" style="1" customWidth="1"/>
    <col min="7444" max="7445" width="10.26953125" style="1" customWidth="1"/>
    <col min="7446" max="7446" width="7.81640625" style="1" bestFit="1" customWidth="1"/>
    <col min="7447" max="7447" width="13.453125" style="1" customWidth="1"/>
    <col min="7448" max="7448" width="3.26953125" style="1" customWidth="1"/>
    <col min="7449" max="7449" width="17.1796875" style="1" customWidth="1"/>
    <col min="7450" max="7450" width="14.453125" style="1" bestFit="1" customWidth="1"/>
    <col min="7451" max="7451" width="10.26953125" style="1" customWidth="1"/>
    <col min="7452" max="7452" width="6" style="1" bestFit="1" customWidth="1"/>
    <col min="7453" max="7453" width="10.90625" style="1"/>
    <col min="7454" max="7455" width="14.453125" style="1" bestFit="1" customWidth="1"/>
    <col min="7456" max="7456" width="12.81640625" style="1" bestFit="1" customWidth="1"/>
    <col min="7457" max="7457" width="14.453125" style="1" bestFit="1" customWidth="1"/>
    <col min="7458" max="7678" width="10.90625" style="1"/>
    <col min="7679" max="7679" width="5.7265625" style="1" customWidth="1"/>
    <col min="7680" max="7680" width="35.1796875" style="1" customWidth="1"/>
    <col min="7681" max="7682" width="10.26953125" style="1" customWidth="1"/>
    <col min="7683" max="7683" width="7.453125" style="1" customWidth="1"/>
    <col min="7684" max="7685" width="10.26953125" style="1" customWidth="1"/>
    <col min="7686" max="7686" width="7" style="1" customWidth="1"/>
    <col min="7687" max="7687" width="1" style="1" customWidth="1"/>
    <col min="7688" max="7689" width="8.7265625" style="1" customWidth="1"/>
    <col min="7690" max="7690" width="7.453125" style="1" customWidth="1"/>
    <col min="7691" max="7692" width="8.7265625" style="1" customWidth="1"/>
    <col min="7693" max="7693" width="8.453125" style="1" bestFit="1" customWidth="1"/>
    <col min="7694" max="7694" width="10.26953125" style="1" customWidth="1"/>
    <col min="7695" max="7695" width="10" style="1" customWidth="1"/>
    <col min="7696" max="7696" width="5.26953125" style="1" bestFit="1" customWidth="1"/>
    <col min="7697" max="7698" width="8.7265625" style="1" customWidth="1"/>
    <col min="7699" max="7699" width="9.7265625" style="1" customWidth="1"/>
    <col min="7700" max="7701" width="10.26953125" style="1" customWidth="1"/>
    <col min="7702" max="7702" width="7.81640625" style="1" bestFit="1" customWidth="1"/>
    <col min="7703" max="7703" width="13.453125" style="1" customWidth="1"/>
    <col min="7704" max="7704" width="3.26953125" style="1" customWidth="1"/>
    <col min="7705" max="7705" width="17.1796875" style="1" customWidth="1"/>
    <col min="7706" max="7706" width="14.453125" style="1" bestFit="1" customWidth="1"/>
    <col min="7707" max="7707" width="10.26953125" style="1" customWidth="1"/>
    <col min="7708" max="7708" width="6" style="1" bestFit="1" customWidth="1"/>
    <col min="7709" max="7709" width="10.90625" style="1"/>
    <col min="7710" max="7711" width="14.453125" style="1" bestFit="1" customWidth="1"/>
    <col min="7712" max="7712" width="12.81640625" style="1" bestFit="1" customWidth="1"/>
    <col min="7713" max="7713" width="14.453125" style="1" bestFit="1" customWidth="1"/>
    <col min="7714" max="7934" width="10.90625" style="1"/>
    <col min="7935" max="7935" width="5.7265625" style="1" customWidth="1"/>
    <col min="7936" max="7936" width="35.1796875" style="1" customWidth="1"/>
    <col min="7937" max="7938" width="10.26953125" style="1" customWidth="1"/>
    <col min="7939" max="7939" width="7.453125" style="1" customWidth="1"/>
    <col min="7940" max="7941" width="10.26953125" style="1" customWidth="1"/>
    <col min="7942" max="7942" width="7" style="1" customWidth="1"/>
    <col min="7943" max="7943" width="1" style="1" customWidth="1"/>
    <col min="7944" max="7945" width="8.7265625" style="1" customWidth="1"/>
    <col min="7946" max="7946" width="7.453125" style="1" customWidth="1"/>
    <col min="7947" max="7948" width="8.7265625" style="1" customWidth="1"/>
    <col min="7949" max="7949" width="8.453125" style="1" bestFit="1" customWidth="1"/>
    <col min="7950" max="7950" width="10.26953125" style="1" customWidth="1"/>
    <col min="7951" max="7951" width="10" style="1" customWidth="1"/>
    <col min="7952" max="7952" width="5.26953125" style="1" bestFit="1" customWidth="1"/>
    <col min="7953" max="7954" width="8.7265625" style="1" customWidth="1"/>
    <col min="7955" max="7955" width="9.7265625" style="1" customWidth="1"/>
    <col min="7956" max="7957" width="10.26953125" style="1" customWidth="1"/>
    <col min="7958" max="7958" width="7.81640625" style="1" bestFit="1" customWidth="1"/>
    <col min="7959" max="7959" width="13.453125" style="1" customWidth="1"/>
    <col min="7960" max="7960" width="3.26953125" style="1" customWidth="1"/>
    <col min="7961" max="7961" width="17.1796875" style="1" customWidth="1"/>
    <col min="7962" max="7962" width="14.453125" style="1" bestFit="1" customWidth="1"/>
    <col min="7963" max="7963" width="10.26953125" style="1" customWidth="1"/>
    <col min="7964" max="7964" width="6" style="1" bestFit="1" customWidth="1"/>
    <col min="7965" max="7965" width="10.90625" style="1"/>
    <col min="7966" max="7967" width="14.453125" style="1" bestFit="1" customWidth="1"/>
    <col min="7968" max="7968" width="12.81640625" style="1" bestFit="1" customWidth="1"/>
    <col min="7969" max="7969" width="14.453125" style="1" bestFit="1" customWidth="1"/>
    <col min="7970" max="8190" width="10.90625" style="1"/>
    <col min="8191" max="8191" width="5.7265625" style="1" customWidth="1"/>
    <col min="8192" max="8192" width="35.1796875" style="1" customWidth="1"/>
    <col min="8193" max="8194" width="10.26953125" style="1" customWidth="1"/>
    <col min="8195" max="8195" width="7.453125" style="1" customWidth="1"/>
    <col min="8196" max="8197" width="10.26953125" style="1" customWidth="1"/>
    <col min="8198" max="8198" width="7" style="1" customWidth="1"/>
    <col min="8199" max="8199" width="1" style="1" customWidth="1"/>
    <col min="8200" max="8201" width="8.7265625" style="1" customWidth="1"/>
    <col min="8202" max="8202" width="7.453125" style="1" customWidth="1"/>
    <col min="8203" max="8204" width="8.7265625" style="1" customWidth="1"/>
    <col min="8205" max="8205" width="8.453125" style="1" bestFit="1" customWidth="1"/>
    <col min="8206" max="8206" width="10.26953125" style="1" customWidth="1"/>
    <col min="8207" max="8207" width="10" style="1" customWidth="1"/>
    <col min="8208" max="8208" width="5.26953125" style="1" bestFit="1" customWidth="1"/>
    <col min="8209" max="8210" width="8.7265625" style="1" customWidth="1"/>
    <col min="8211" max="8211" width="9.7265625" style="1" customWidth="1"/>
    <col min="8212" max="8213" width="10.26953125" style="1" customWidth="1"/>
    <col min="8214" max="8214" width="7.81640625" style="1" bestFit="1" customWidth="1"/>
    <col min="8215" max="8215" width="13.453125" style="1" customWidth="1"/>
    <col min="8216" max="8216" width="3.26953125" style="1" customWidth="1"/>
    <col min="8217" max="8217" width="17.1796875" style="1" customWidth="1"/>
    <col min="8218" max="8218" width="14.453125" style="1" bestFit="1" customWidth="1"/>
    <col min="8219" max="8219" width="10.26953125" style="1" customWidth="1"/>
    <col min="8220" max="8220" width="6" style="1" bestFit="1" customWidth="1"/>
    <col min="8221" max="8221" width="10.90625" style="1"/>
    <col min="8222" max="8223" width="14.453125" style="1" bestFit="1" customWidth="1"/>
    <col min="8224" max="8224" width="12.81640625" style="1" bestFit="1" customWidth="1"/>
    <col min="8225" max="8225" width="14.453125" style="1" bestFit="1" customWidth="1"/>
    <col min="8226" max="8446" width="10.90625" style="1"/>
    <col min="8447" max="8447" width="5.7265625" style="1" customWidth="1"/>
    <col min="8448" max="8448" width="35.1796875" style="1" customWidth="1"/>
    <col min="8449" max="8450" width="10.26953125" style="1" customWidth="1"/>
    <col min="8451" max="8451" width="7.453125" style="1" customWidth="1"/>
    <col min="8452" max="8453" width="10.26953125" style="1" customWidth="1"/>
    <col min="8454" max="8454" width="7" style="1" customWidth="1"/>
    <col min="8455" max="8455" width="1" style="1" customWidth="1"/>
    <col min="8456" max="8457" width="8.7265625" style="1" customWidth="1"/>
    <col min="8458" max="8458" width="7.453125" style="1" customWidth="1"/>
    <col min="8459" max="8460" width="8.7265625" style="1" customWidth="1"/>
    <col min="8461" max="8461" width="8.453125" style="1" bestFit="1" customWidth="1"/>
    <col min="8462" max="8462" width="10.26953125" style="1" customWidth="1"/>
    <col min="8463" max="8463" width="10" style="1" customWidth="1"/>
    <col min="8464" max="8464" width="5.26953125" style="1" bestFit="1" customWidth="1"/>
    <col min="8465" max="8466" width="8.7265625" style="1" customWidth="1"/>
    <col min="8467" max="8467" width="9.7265625" style="1" customWidth="1"/>
    <col min="8468" max="8469" width="10.26953125" style="1" customWidth="1"/>
    <col min="8470" max="8470" width="7.81640625" style="1" bestFit="1" customWidth="1"/>
    <col min="8471" max="8471" width="13.453125" style="1" customWidth="1"/>
    <col min="8472" max="8472" width="3.26953125" style="1" customWidth="1"/>
    <col min="8473" max="8473" width="17.1796875" style="1" customWidth="1"/>
    <col min="8474" max="8474" width="14.453125" style="1" bestFit="1" customWidth="1"/>
    <col min="8475" max="8475" width="10.26953125" style="1" customWidth="1"/>
    <col min="8476" max="8476" width="6" style="1" bestFit="1" customWidth="1"/>
    <col min="8477" max="8477" width="10.90625" style="1"/>
    <col min="8478" max="8479" width="14.453125" style="1" bestFit="1" customWidth="1"/>
    <col min="8480" max="8480" width="12.81640625" style="1" bestFit="1" customWidth="1"/>
    <col min="8481" max="8481" width="14.453125" style="1" bestFit="1" customWidth="1"/>
    <col min="8482" max="8702" width="10.90625" style="1"/>
    <col min="8703" max="8703" width="5.7265625" style="1" customWidth="1"/>
    <col min="8704" max="8704" width="35.1796875" style="1" customWidth="1"/>
    <col min="8705" max="8706" width="10.26953125" style="1" customWidth="1"/>
    <col min="8707" max="8707" width="7.453125" style="1" customWidth="1"/>
    <col min="8708" max="8709" width="10.26953125" style="1" customWidth="1"/>
    <col min="8710" max="8710" width="7" style="1" customWidth="1"/>
    <col min="8711" max="8711" width="1" style="1" customWidth="1"/>
    <col min="8712" max="8713" width="8.7265625" style="1" customWidth="1"/>
    <col min="8714" max="8714" width="7.453125" style="1" customWidth="1"/>
    <col min="8715" max="8716" width="8.7265625" style="1" customWidth="1"/>
    <col min="8717" max="8717" width="8.453125" style="1" bestFit="1" customWidth="1"/>
    <col min="8718" max="8718" width="10.26953125" style="1" customWidth="1"/>
    <col min="8719" max="8719" width="10" style="1" customWidth="1"/>
    <col min="8720" max="8720" width="5.26953125" style="1" bestFit="1" customWidth="1"/>
    <col min="8721" max="8722" width="8.7265625" style="1" customWidth="1"/>
    <col min="8723" max="8723" width="9.7265625" style="1" customWidth="1"/>
    <col min="8724" max="8725" width="10.26953125" style="1" customWidth="1"/>
    <col min="8726" max="8726" width="7.81640625" style="1" bestFit="1" customWidth="1"/>
    <col min="8727" max="8727" width="13.453125" style="1" customWidth="1"/>
    <col min="8728" max="8728" width="3.26953125" style="1" customWidth="1"/>
    <col min="8729" max="8729" width="17.1796875" style="1" customWidth="1"/>
    <col min="8730" max="8730" width="14.453125" style="1" bestFit="1" customWidth="1"/>
    <col min="8731" max="8731" width="10.26953125" style="1" customWidth="1"/>
    <col min="8732" max="8732" width="6" style="1" bestFit="1" customWidth="1"/>
    <col min="8733" max="8733" width="10.90625" style="1"/>
    <col min="8734" max="8735" width="14.453125" style="1" bestFit="1" customWidth="1"/>
    <col min="8736" max="8736" width="12.81640625" style="1" bestFit="1" customWidth="1"/>
    <col min="8737" max="8737" width="14.453125" style="1" bestFit="1" customWidth="1"/>
    <col min="8738" max="8958" width="10.90625" style="1"/>
    <col min="8959" max="8959" width="5.7265625" style="1" customWidth="1"/>
    <col min="8960" max="8960" width="35.1796875" style="1" customWidth="1"/>
    <col min="8961" max="8962" width="10.26953125" style="1" customWidth="1"/>
    <col min="8963" max="8963" width="7.453125" style="1" customWidth="1"/>
    <col min="8964" max="8965" width="10.26953125" style="1" customWidth="1"/>
    <col min="8966" max="8966" width="7" style="1" customWidth="1"/>
    <col min="8967" max="8967" width="1" style="1" customWidth="1"/>
    <col min="8968" max="8969" width="8.7265625" style="1" customWidth="1"/>
    <col min="8970" max="8970" width="7.453125" style="1" customWidth="1"/>
    <col min="8971" max="8972" width="8.7265625" style="1" customWidth="1"/>
    <col min="8973" max="8973" width="8.453125" style="1" bestFit="1" customWidth="1"/>
    <col min="8974" max="8974" width="10.26953125" style="1" customWidth="1"/>
    <col min="8975" max="8975" width="10" style="1" customWidth="1"/>
    <col min="8976" max="8976" width="5.26953125" style="1" bestFit="1" customWidth="1"/>
    <col min="8977" max="8978" width="8.7265625" style="1" customWidth="1"/>
    <col min="8979" max="8979" width="9.7265625" style="1" customWidth="1"/>
    <col min="8980" max="8981" width="10.26953125" style="1" customWidth="1"/>
    <col min="8982" max="8982" width="7.81640625" style="1" bestFit="1" customWidth="1"/>
    <col min="8983" max="8983" width="13.453125" style="1" customWidth="1"/>
    <col min="8984" max="8984" width="3.26953125" style="1" customWidth="1"/>
    <col min="8985" max="8985" width="17.1796875" style="1" customWidth="1"/>
    <col min="8986" max="8986" width="14.453125" style="1" bestFit="1" customWidth="1"/>
    <col min="8987" max="8987" width="10.26953125" style="1" customWidth="1"/>
    <col min="8988" max="8988" width="6" style="1" bestFit="1" customWidth="1"/>
    <col min="8989" max="8989" width="10.90625" style="1"/>
    <col min="8990" max="8991" width="14.453125" style="1" bestFit="1" customWidth="1"/>
    <col min="8992" max="8992" width="12.81640625" style="1" bestFit="1" customWidth="1"/>
    <col min="8993" max="8993" width="14.453125" style="1" bestFit="1" customWidth="1"/>
    <col min="8994" max="9214" width="10.90625" style="1"/>
    <col min="9215" max="9215" width="5.7265625" style="1" customWidth="1"/>
    <col min="9216" max="9216" width="35.1796875" style="1" customWidth="1"/>
    <col min="9217" max="9218" width="10.26953125" style="1" customWidth="1"/>
    <col min="9219" max="9219" width="7.453125" style="1" customWidth="1"/>
    <col min="9220" max="9221" width="10.26953125" style="1" customWidth="1"/>
    <col min="9222" max="9222" width="7" style="1" customWidth="1"/>
    <col min="9223" max="9223" width="1" style="1" customWidth="1"/>
    <col min="9224" max="9225" width="8.7265625" style="1" customWidth="1"/>
    <col min="9226" max="9226" width="7.453125" style="1" customWidth="1"/>
    <col min="9227" max="9228" width="8.7265625" style="1" customWidth="1"/>
    <col min="9229" max="9229" width="8.453125" style="1" bestFit="1" customWidth="1"/>
    <col min="9230" max="9230" width="10.26953125" style="1" customWidth="1"/>
    <col min="9231" max="9231" width="10" style="1" customWidth="1"/>
    <col min="9232" max="9232" width="5.26953125" style="1" bestFit="1" customWidth="1"/>
    <col min="9233" max="9234" width="8.7265625" style="1" customWidth="1"/>
    <col min="9235" max="9235" width="9.7265625" style="1" customWidth="1"/>
    <col min="9236" max="9237" width="10.26953125" style="1" customWidth="1"/>
    <col min="9238" max="9238" width="7.81640625" style="1" bestFit="1" customWidth="1"/>
    <col min="9239" max="9239" width="13.453125" style="1" customWidth="1"/>
    <col min="9240" max="9240" width="3.26953125" style="1" customWidth="1"/>
    <col min="9241" max="9241" width="17.1796875" style="1" customWidth="1"/>
    <col min="9242" max="9242" width="14.453125" style="1" bestFit="1" customWidth="1"/>
    <col min="9243" max="9243" width="10.26953125" style="1" customWidth="1"/>
    <col min="9244" max="9244" width="6" style="1" bestFit="1" customWidth="1"/>
    <col min="9245" max="9245" width="10.90625" style="1"/>
    <col min="9246" max="9247" width="14.453125" style="1" bestFit="1" customWidth="1"/>
    <col min="9248" max="9248" width="12.81640625" style="1" bestFit="1" customWidth="1"/>
    <col min="9249" max="9249" width="14.453125" style="1" bestFit="1" customWidth="1"/>
    <col min="9250" max="9470" width="10.90625" style="1"/>
    <col min="9471" max="9471" width="5.7265625" style="1" customWidth="1"/>
    <col min="9472" max="9472" width="35.1796875" style="1" customWidth="1"/>
    <col min="9473" max="9474" width="10.26953125" style="1" customWidth="1"/>
    <col min="9475" max="9475" width="7.453125" style="1" customWidth="1"/>
    <col min="9476" max="9477" width="10.26953125" style="1" customWidth="1"/>
    <col min="9478" max="9478" width="7" style="1" customWidth="1"/>
    <col min="9479" max="9479" width="1" style="1" customWidth="1"/>
    <col min="9480" max="9481" width="8.7265625" style="1" customWidth="1"/>
    <col min="9482" max="9482" width="7.453125" style="1" customWidth="1"/>
    <col min="9483" max="9484" width="8.7265625" style="1" customWidth="1"/>
    <col min="9485" max="9485" width="8.453125" style="1" bestFit="1" customWidth="1"/>
    <col min="9486" max="9486" width="10.26953125" style="1" customWidth="1"/>
    <col min="9487" max="9487" width="10" style="1" customWidth="1"/>
    <col min="9488" max="9488" width="5.26953125" style="1" bestFit="1" customWidth="1"/>
    <col min="9489" max="9490" width="8.7265625" style="1" customWidth="1"/>
    <col min="9491" max="9491" width="9.7265625" style="1" customWidth="1"/>
    <col min="9492" max="9493" width="10.26953125" style="1" customWidth="1"/>
    <col min="9494" max="9494" width="7.81640625" style="1" bestFit="1" customWidth="1"/>
    <col min="9495" max="9495" width="13.453125" style="1" customWidth="1"/>
    <col min="9496" max="9496" width="3.26953125" style="1" customWidth="1"/>
    <col min="9497" max="9497" width="17.1796875" style="1" customWidth="1"/>
    <col min="9498" max="9498" width="14.453125" style="1" bestFit="1" customWidth="1"/>
    <col min="9499" max="9499" width="10.26953125" style="1" customWidth="1"/>
    <col min="9500" max="9500" width="6" style="1" bestFit="1" customWidth="1"/>
    <col min="9501" max="9501" width="10.90625" style="1"/>
    <col min="9502" max="9503" width="14.453125" style="1" bestFit="1" customWidth="1"/>
    <col min="9504" max="9504" width="12.81640625" style="1" bestFit="1" customWidth="1"/>
    <col min="9505" max="9505" width="14.453125" style="1" bestFit="1" customWidth="1"/>
    <col min="9506" max="9726" width="10.90625" style="1"/>
    <col min="9727" max="9727" width="5.7265625" style="1" customWidth="1"/>
    <col min="9728" max="9728" width="35.1796875" style="1" customWidth="1"/>
    <col min="9729" max="9730" width="10.26953125" style="1" customWidth="1"/>
    <col min="9731" max="9731" width="7.453125" style="1" customWidth="1"/>
    <col min="9732" max="9733" width="10.26953125" style="1" customWidth="1"/>
    <col min="9734" max="9734" width="7" style="1" customWidth="1"/>
    <col min="9735" max="9735" width="1" style="1" customWidth="1"/>
    <col min="9736" max="9737" width="8.7265625" style="1" customWidth="1"/>
    <col min="9738" max="9738" width="7.453125" style="1" customWidth="1"/>
    <col min="9739" max="9740" width="8.7265625" style="1" customWidth="1"/>
    <col min="9741" max="9741" width="8.453125" style="1" bestFit="1" customWidth="1"/>
    <col min="9742" max="9742" width="10.26953125" style="1" customWidth="1"/>
    <col min="9743" max="9743" width="10" style="1" customWidth="1"/>
    <col min="9744" max="9744" width="5.26953125" style="1" bestFit="1" customWidth="1"/>
    <col min="9745" max="9746" width="8.7265625" style="1" customWidth="1"/>
    <col min="9747" max="9747" width="9.7265625" style="1" customWidth="1"/>
    <col min="9748" max="9749" width="10.26953125" style="1" customWidth="1"/>
    <col min="9750" max="9750" width="7.81640625" style="1" bestFit="1" customWidth="1"/>
    <col min="9751" max="9751" width="13.453125" style="1" customWidth="1"/>
    <col min="9752" max="9752" width="3.26953125" style="1" customWidth="1"/>
    <col min="9753" max="9753" width="17.1796875" style="1" customWidth="1"/>
    <col min="9754" max="9754" width="14.453125" style="1" bestFit="1" customWidth="1"/>
    <col min="9755" max="9755" width="10.26953125" style="1" customWidth="1"/>
    <col min="9756" max="9756" width="6" style="1" bestFit="1" customWidth="1"/>
    <col min="9757" max="9757" width="10.90625" style="1"/>
    <col min="9758" max="9759" width="14.453125" style="1" bestFit="1" customWidth="1"/>
    <col min="9760" max="9760" width="12.81640625" style="1" bestFit="1" customWidth="1"/>
    <col min="9761" max="9761" width="14.453125" style="1" bestFit="1" customWidth="1"/>
    <col min="9762" max="9982" width="10.90625" style="1"/>
    <col min="9983" max="9983" width="5.7265625" style="1" customWidth="1"/>
    <col min="9984" max="9984" width="35.1796875" style="1" customWidth="1"/>
    <col min="9985" max="9986" width="10.26953125" style="1" customWidth="1"/>
    <col min="9987" max="9987" width="7.453125" style="1" customWidth="1"/>
    <col min="9988" max="9989" width="10.26953125" style="1" customWidth="1"/>
    <col min="9990" max="9990" width="7" style="1" customWidth="1"/>
    <col min="9991" max="9991" width="1" style="1" customWidth="1"/>
    <col min="9992" max="9993" width="8.7265625" style="1" customWidth="1"/>
    <col min="9994" max="9994" width="7.453125" style="1" customWidth="1"/>
    <col min="9995" max="9996" width="8.7265625" style="1" customWidth="1"/>
    <col min="9997" max="9997" width="8.453125" style="1" bestFit="1" customWidth="1"/>
    <col min="9998" max="9998" width="10.26953125" style="1" customWidth="1"/>
    <col min="9999" max="9999" width="10" style="1" customWidth="1"/>
    <col min="10000" max="10000" width="5.26953125" style="1" bestFit="1" customWidth="1"/>
    <col min="10001" max="10002" width="8.7265625" style="1" customWidth="1"/>
    <col min="10003" max="10003" width="9.7265625" style="1" customWidth="1"/>
    <col min="10004" max="10005" width="10.26953125" style="1" customWidth="1"/>
    <col min="10006" max="10006" width="7.81640625" style="1" bestFit="1" customWidth="1"/>
    <col min="10007" max="10007" width="13.453125" style="1" customWidth="1"/>
    <col min="10008" max="10008" width="3.26953125" style="1" customWidth="1"/>
    <col min="10009" max="10009" width="17.1796875" style="1" customWidth="1"/>
    <col min="10010" max="10010" width="14.453125" style="1" bestFit="1" customWidth="1"/>
    <col min="10011" max="10011" width="10.26953125" style="1" customWidth="1"/>
    <col min="10012" max="10012" width="6" style="1" bestFit="1" customWidth="1"/>
    <col min="10013" max="10013" width="10.90625" style="1"/>
    <col min="10014" max="10015" width="14.453125" style="1" bestFit="1" customWidth="1"/>
    <col min="10016" max="10016" width="12.81640625" style="1" bestFit="1" customWidth="1"/>
    <col min="10017" max="10017" width="14.453125" style="1" bestFit="1" customWidth="1"/>
    <col min="10018" max="10238" width="10.90625" style="1"/>
    <col min="10239" max="10239" width="5.7265625" style="1" customWidth="1"/>
    <col min="10240" max="10240" width="35.1796875" style="1" customWidth="1"/>
    <col min="10241" max="10242" width="10.26953125" style="1" customWidth="1"/>
    <col min="10243" max="10243" width="7.453125" style="1" customWidth="1"/>
    <col min="10244" max="10245" width="10.26953125" style="1" customWidth="1"/>
    <col min="10246" max="10246" width="7" style="1" customWidth="1"/>
    <col min="10247" max="10247" width="1" style="1" customWidth="1"/>
    <col min="10248" max="10249" width="8.7265625" style="1" customWidth="1"/>
    <col min="10250" max="10250" width="7.453125" style="1" customWidth="1"/>
    <col min="10251" max="10252" width="8.7265625" style="1" customWidth="1"/>
    <col min="10253" max="10253" width="8.453125" style="1" bestFit="1" customWidth="1"/>
    <col min="10254" max="10254" width="10.26953125" style="1" customWidth="1"/>
    <col min="10255" max="10255" width="10" style="1" customWidth="1"/>
    <col min="10256" max="10256" width="5.26953125" style="1" bestFit="1" customWidth="1"/>
    <col min="10257" max="10258" width="8.7265625" style="1" customWidth="1"/>
    <col min="10259" max="10259" width="9.7265625" style="1" customWidth="1"/>
    <col min="10260" max="10261" width="10.26953125" style="1" customWidth="1"/>
    <col min="10262" max="10262" width="7.81640625" style="1" bestFit="1" customWidth="1"/>
    <col min="10263" max="10263" width="13.453125" style="1" customWidth="1"/>
    <col min="10264" max="10264" width="3.26953125" style="1" customWidth="1"/>
    <col min="10265" max="10265" width="17.1796875" style="1" customWidth="1"/>
    <col min="10266" max="10266" width="14.453125" style="1" bestFit="1" customWidth="1"/>
    <col min="10267" max="10267" width="10.26953125" style="1" customWidth="1"/>
    <col min="10268" max="10268" width="6" style="1" bestFit="1" customWidth="1"/>
    <col min="10269" max="10269" width="10.90625" style="1"/>
    <col min="10270" max="10271" width="14.453125" style="1" bestFit="1" customWidth="1"/>
    <col min="10272" max="10272" width="12.81640625" style="1" bestFit="1" customWidth="1"/>
    <col min="10273" max="10273" width="14.453125" style="1" bestFit="1" customWidth="1"/>
    <col min="10274" max="10494" width="10.90625" style="1"/>
    <col min="10495" max="10495" width="5.7265625" style="1" customWidth="1"/>
    <col min="10496" max="10496" width="35.1796875" style="1" customWidth="1"/>
    <col min="10497" max="10498" width="10.26953125" style="1" customWidth="1"/>
    <col min="10499" max="10499" width="7.453125" style="1" customWidth="1"/>
    <col min="10500" max="10501" width="10.26953125" style="1" customWidth="1"/>
    <col min="10502" max="10502" width="7" style="1" customWidth="1"/>
    <col min="10503" max="10503" width="1" style="1" customWidth="1"/>
    <col min="10504" max="10505" width="8.7265625" style="1" customWidth="1"/>
    <col min="10506" max="10506" width="7.453125" style="1" customWidth="1"/>
    <col min="10507" max="10508" width="8.7265625" style="1" customWidth="1"/>
    <col min="10509" max="10509" width="8.453125" style="1" bestFit="1" customWidth="1"/>
    <col min="10510" max="10510" width="10.26953125" style="1" customWidth="1"/>
    <col min="10511" max="10511" width="10" style="1" customWidth="1"/>
    <col min="10512" max="10512" width="5.26953125" style="1" bestFit="1" customWidth="1"/>
    <col min="10513" max="10514" width="8.7265625" style="1" customWidth="1"/>
    <col min="10515" max="10515" width="9.7265625" style="1" customWidth="1"/>
    <col min="10516" max="10517" width="10.26953125" style="1" customWidth="1"/>
    <col min="10518" max="10518" width="7.81640625" style="1" bestFit="1" customWidth="1"/>
    <col min="10519" max="10519" width="13.453125" style="1" customWidth="1"/>
    <col min="10520" max="10520" width="3.26953125" style="1" customWidth="1"/>
    <col min="10521" max="10521" width="17.1796875" style="1" customWidth="1"/>
    <col min="10522" max="10522" width="14.453125" style="1" bestFit="1" customWidth="1"/>
    <col min="10523" max="10523" width="10.26953125" style="1" customWidth="1"/>
    <col min="10524" max="10524" width="6" style="1" bestFit="1" customWidth="1"/>
    <col min="10525" max="10525" width="10.90625" style="1"/>
    <col min="10526" max="10527" width="14.453125" style="1" bestFit="1" customWidth="1"/>
    <col min="10528" max="10528" width="12.81640625" style="1" bestFit="1" customWidth="1"/>
    <col min="10529" max="10529" width="14.453125" style="1" bestFit="1" customWidth="1"/>
    <col min="10530" max="10750" width="10.90625" style="1"/>
    <col min="10751" max="10751" width="5.7265625" style="1" customWidth="1"/>
    <col min="10752" max="10752" width="35.1796875" style="1" customWidth="1"/>
    <col min="10753" max="10754" width="10.26953125" style="1" customWidth="1"/>
    <col min="10755" max="10755" width="7.453125" style="1" customWidth="1"/>
    <col min="10756" max="10757" width="10.26953125" style="1" customWidth="1"/>
    <col min="10758" max="10758" width="7" style="1" customWidth="1"/>
    <col min="10759" max="10759" width="1" style="1" customWidth="1"/>
    <col min="10760" max="10761" width="8.7265625" style="1" customWidth="1"/>
    <col min="10762" max="10762" width="7.453125" style="1" customWidth="1"/>
    <col min="10763" max="10764" width="8.7265625" style="1" customWidth="1"/>
    <col min="10765" max="10765" width="8.453125" style="1" bestFit="1" customWidth="1"/>
    <col min="10766" max="10766" width="10.26953125" style="1" customWidth="1"/>
    <col min="10767" max="10767" width="10" style="1" customWidth="1"/>
    <col min="10768" max="10768" width="5.26953125" style="1" bestFit="1" customWidth="1"/>
    <col min="10769" max="10770" width="8.7265625" style="1" customWidth="1"/>
    <col min="10771" max="10771" width="9.7265625" style="1" customWidth="1"/>
    <col min="10772" max="10773" width="10.26953125" style="1" customWidth="1"/>
    <col min="10774" max="10774" width="7.81640625" style="1" bestFit="1" customWidth="1"/>
    <col min="10775" max="10775" width="13.453125" style="1" customWidth="1"/>
    <col min="10776" max="10776" width="3.26953125" style="1" customWidth="1"/>
    <col min="10777" max="10777" width="17.1796875" style="1" customWidth="1"/>
    <col min="10778" max="10778" width="14.453125" style="1" bestFit="1" customWidth="1"/>
    <col min="10779" max="10779" width="10.26953125" style="1" customWidth="1"/>
    <col min="10780" max="10780" width="6" style="1" bestFit="1" customWidth="1"/>
    <col min="10781" max="10781" width="10.90625" style="1"/>
    <col min="10782" max="10783" width="14.453125" style="1" bestFit="1" customWidth="1"/>
    <col min="10784" max="10784" width="12.81640625" style="1" bestFit="1" customWidth="1"/>
    <col min="10785" max="10785" width="14.453125" style="1" bestFit="1" customWidth="1"/>
    <col min="10786" max="11006" width="10.90625" style="1"/>
    <col min="11007" max="11007" width="5.7265625" style="1" customWidth="1"/>
    <col min="11008" max="11008" width="35.1796875" style="1" customWidth="1"/>
    <col min="11009" max="11010" width="10.26953125" style="1" customWidth="1"/>
    <col min="11011" max="11011" width="7.453125" style="1" customWidth="1"/>
    <col min="11012" max="11013" width="10.26953125" style="1" customWidth="1"/>
    <col min="11014" max="11014" width="7" style="1" customWidth="1"/>
    <col min="11015" max="11015" width="1" style="1" customWidth="1"/>
    <col min="11016" max="11017" width="8.7265625" style="1" customWidth="1"/>
    <col min="11018" max="11018" width="7.453125" style="1" customWidth="1"/>
    <col min="11019" max="11020" width="8.7265625" style="1" customWidth="1"/>
    <col min="11021" max="11021" width="8.453125" style="1" bestFit="1" customWidth="1"/>
    <col min="11022" max="11022" width="10.26953125" style="1" customWidth="1"/>
    <col min="11023" max="11023" width="10" style="1" customWidth="1"/>
    <col min="11024" max="11024" width="5.26953125" style="1" bestFit="1" customWidth="1"/>
    <col min="11025" max="11026" width="8.7265625" style="1" customWidth="1"/>
    <col min="11027" max="11027" width="9.7265625" style="1" customWidth="1"/>
    <col min="11028" max="11029" width="10.26953125" style="1" customWidth="1"/>
    <col min="11030" max="11030" width="7.81640625" style="1" bestFit="1" customWidth="1"/>
    <col min="11031" max="11031" width="13.453125" style="1" customWidth="1"/>
    <col min="11032" max="11032" width="3.26953125" style="1" customWidth="1"/>
    <col min="11033" max="11033" width="17.1796875" style="1" customWidth="1"/>
    <col min="11034" max="11034" width="14.453125" style="1" bestFit="1" customWidth="1"/>
    <col min="11035" max="11035" width="10.26953125" style="1" customWidth="1"/>
    <col min="11036" max="11036" width="6" style="1" bestFit="1" customWidth="1"/>
    <col min="11037" max="11037" width="10.90625" style="1"/>
    <col min="11038" max="11039" width="14.453125" style="1" bestFit="1" customWidth="1"/>
    <col min="11040" max="11040" width="12.81640625" style="1" bestFit="1" customWidth="1"/>
    <col min="11041" max="11041" width="14.453125" style="1" bestFit="1" customWidth="1"/>
    <col min="11042" max="11262" width="10.90625" style="1"/>
    <col min="11263" max="11263" width="5.7265625" style="1" customWidth="1"/>
    <col min="11264" max="11264" width="35.1796875" style="1" customWidth="1"/>
    <col min="11265" max="11266" width="10.26953125" style="1" customWidth="1"/>
    <col min="11267" max="11267" width="7.453125" style="1" customWidth="1"/>
    <col min="11268" max="11269" width="10.26953125" style="1" customWidth="1"/>
    <col min="11270" max="11270" width="7" style="1" customWidth="1"/>
    <col min="11271" max="11271" width="1" style="1" customWidth="1"/>
    <col min="11272" max="11273" width="8.7265625" style="1" customWidth="1"/>
    <col min="11274" max="11274" width="7.453125" style="1" customWidth="1"/>
    <col min="11275" max="11276" width="8.7265625" style="1" customWidth="1"/>
    <col min="11277" max="11277" width="8.453125" style="1" bestFit="1" customWidth="1"/>
    <col min="11278" max="11278" width="10.26953125" style="1" customWidth="1"/>
    <col min="11279" max="11279" width="10" style="1" customWidth="1"/>
    <col min="11280" max="11280" width="5.26953125" style="1" bestFit="1" customWidth="1"/>
    <col min="11281" max="11282" width="8.7265625" style="1" customWidth="1"/>
    <col min="11283" max="11283" width="9.7265625" style="1" customWidth="1"/>
    <col min="11284" max="11285" width="10.26953125" style="1" customWidth="1"/>
    <col min="11286" max="11286" width="7.81640625" style="1" bestFit="1" customWidth="1"/>
    <col min="11287" max="11287" width="13.453125" style="1" customWidth="1"/>
    <col min="11288" max="11288" width="3.26953125" style="1" customWidth="1"/>
    <col min="11289" max="11289" width="17.1796875" style="1" customWidth="1"/>
    <col min="11290" max="11290" width="14.453125" style="1" bestFit="1" customWidth="1"/>
    <col min="11291" max="11291" width="10.26953125" style="1" customWidth="1"/>
    <col min="11292" max="11292" width="6" style="1" bestFit="1" customWidth="1"/>
    <col min="11293" max="11293" width="10.90625" style="1"/>
    <col min="11294" max="11295" width="14.453125" style="1" bestFit="1" customWidth="1"/>
    <col min="11296" max="11296" width="12.81640625" style="1" bestFit="1" customWidth="1"/>
    <col min="11297" max="11297" width="14.453125" style="1" bestFit="1" customWidth="1"/>
    <col min="11298" max="11518" width="10.90625" style="1"/>
    <col min="11519" max="11519" width="5.7265625" style="1" customWidth="1"/>
    <col min="11520" max="11520" width="35.1796875" style="1" customWidth="1"/>
    <col min="11521" max="11522" width="10.26953125" style="1" customWidth="1"/>
    <col min="11523" max="11523" width="7.453125" style="1" customWidth="1"/>
    <col min="11524" max="11525" width="10.26953125" style="1" customWidth="1"/>
    <col min="11526" max="11526" width="7" style="1" customWidth="1"/>
    <col min="11527" max="11527" width="1" style="1" customWidth="1"/>
    <col min="11528" max="11529" width="8.7265625" style="1" customWidth="1"/>
    <col min="11530" max="11530" width="7.453125" style="1" customWidth="1"/>
    <col min="11531" max="11532" width="8.7265625" style="1" customWidth="1"/>
    <col min="11533" max="11533" width="8.453125" style="1" bestFit="1" customWidth="1"/>
    <col min="11534" max="11534" width="10.26953125" style="1" customWidth="1"/>
    <col min="11535" max="11535" width="10" style="1" customWidth="1"/>
    <col min="11536" max="11536" width="5.26953125" style="1" bestFit="1" customWidth="1"/>
    <col min="11537" max="11538" width="8.7265625" style="1" customWidth="1"/>
    <col min="11539" max="11539" width="9.7265625" style="1" customWidth="1"/>
    <col min="11540" max="11541" width="10.26953125" style="1" customWidth="1"/>
    <col min="11542" max="11542" width="7.81640625" style="1" bestFit="1" customWidth="1"/>
    <col min="11543" max="11543" width="13.453125" style="1" customWidth="1"/>
    <col min="11544" max="11544" width="3.26953125" style="1" customWidth="1"/>
    <col min="11545" max="11545" width="17.1796875" style="1" customWidth="1"/>
    <col min="11546" max="11546" width="14.453125" style="1" bestFit="1" customWidth="1"/>
    <col min="11547" max="11547" width="10.26953125" style="1" customWidth="1"/>
    <col min="11548" max="11548" width="6" style="1" bestFit="1" customWidth="1"/>
    <col min="11549" max="11549" width="10.90625" style="1"/>
    <col min="11550" max="11551" width="14.453125" style="1" bestFit="1" customWidth="1"/>
    <col min="11552" max="11552" width="12.81640625" style="1" bestFit="1" customWidth="1"/>
    <col min="11553" max="11553" width="14.453125" style="1" bestFit="1" customWidth="1"/>
    <col min="11554" max="11774" width="10.90625" style="1"/>
    <col min="11775" max="11775" width="5.7265625" style="1" customWidth="1"/>
    <col min="11776" max="11776" width="35.1796875" style="1" customWidth="1"/>
    <col min="11777" max="11778" width="10.26953125" style="1" customWidth="1"/>
    <col min="11779" max="11779" width="7.453125" style="1" customWidth="1"/>
    <col min="11780" max="11781" width="10.26953125" style="1" customWidth="1"/>
    <col min="11782" max="11782" width="7" style="1" customWidth="1"/>
    <col min="11783" max="11783" width="1" style="1" customWidth="1"/>
    <col min="11784" max="11785" width="8.7265625" style="1" customWidth="1"/>
    <col min="11786" max="11786" width="7.453125" style="1" customWidth="1"/>
    <col min="11787" max="11788" width="8.7265625" style="1" customWidth="1"/>
    <col min="11789" max="11789" width="8.453125" style="1" bestFit="1" customWidth="1"/>
    <col min="11790" max="11790" width="10.26953125" style="1" customWidth="1"/>
    <col min="11791" max="11791" width="10" style="1" customWidth="1"/>
    <col min="11792" max="11792" width="5.26953125" style="1" bestFit="1" customWidth="1"/>
    <col min="11793" max="11794" width="8.7265625" style="1" customWidth="1"/>
    <col min="11795" max="11795" width="9.7265625" style="1" customWidth="1"/>
    <col min="11796" max="11797" width="10.26953125" style="1" customWidth="1"/>
    <col min="11798" max="11798" width="7.81640625" style="1" bestFit="1" customWidth="1"/>
    <col min="11799" max="11799" width="13.453125" style="1" customWidth="1"/>
    <col min="11800" max="11800" width="3.26953125" style="1" customWidth="1"/>
    <col min="11801" max="11801" width="17.1796875" style="1" customWidth="1"/>
    <col min="11802" max="11802" width="14.453125" style="1" bestFit="1" customWidth="1"/>
    <col min="11803" max="11803" width="10.26953125" style="1" customWidth="1"/>
    <col min="11804" max="11804" width="6" style="1" bestFit="1" customWidth="1"/>
    <col min="11805" max="11805" width="10.90625" style="1"/>
    <col min="11806" max="11807" width="14.453125" style="1" bestFit="1" customWidth="1"/>
    <col min="11808" max="11808" width="12.81640625" style="1" bestFit="1" customWidth="1"/>
    <col min="11809" max="11809" width="14.453125" style="1" bestFit="1" customWidth="1"/>
    <col min="11810" max="12030" width="10.90625" style="1"/>
    <col min="12031" max="12031" width="5.7265625" style="1" customWidth="1"/>
    <col min="12032" max="12032" width="35.1796875" style="1" customWidth="1"/>
    <col min="12033" max="12034" width="10.26953125" style="1" customWidth="1"/>
    <col min="12035" max="12035" width="7.453125" style="1" customWidth="1"/>
    <col min="12036" max="12037" width="10.26953125" style="1" customWidth="1"/>
    <col min="12038" max="12038" width="7" style="1" customWidth="1"/>
    <col min="12039" max="12039" width="1" style="1" customWidth="1"/>
    <col min="12040" max="12041" width="8.7265625" style="1" customWidth="1"/>
    <col min="12042" max="12042" width="7.453125" style="1" customWidth="1"/>
    <col min="12043" max="12044" width="8.7265625" style="1" customWidth="1"/>
    <col min="12045" max="12045" width="8.453125" style="1" bestFit="1" customWidth="1"/>
    <col min="12046" max="12046" width="10.26953125" style="1" customWidth="1"/>
    <col min="12047" max="12047" width="10" style="1" customWidth="1"/>
    <col min="12048" max="12048" width="5.26953125" style="1" bestFit="1" customWidth="1"/>
    <col min="12049" max="12050" width="8.7265625" style="1" customWidth="1"/>
    <col min="12051" max="12051" width="9.7265625" style="1" customWidth="1"/>
    <col min="12052" max="12053" width="10.26953125" style="1" customWidth="1"/>
    <col min="12054" max="12054" width="7.81640625" style="1" bestFit="1" customWidth="1"/>
    <col min="12055" max="12055" width="13.453125" style="1" customWidth="1"/>
    <col min="12056" max="12056" width="3.26953125" style="1" customWidth="1"/>
    <col min="12057" max="12057" width="17.1796875" style="1" customWidth="1"/>
    <col min="12058" max="12058" width="14.453125" style="1" bestFit="1" customWidth="1"/>
    <col min="12059" max="12059" width="10.26953125" style="1" customWidth="1"/>
    <col min="12060" max="12060" width="6" style="1" bestFit="1" customWidth="1"/>
    <col min="12061" max="12061" width="10.90625" style="1"/>
    <col min="12062" max="12063" width="14.453125" style="1" bestFit="1" customWidth="1"/>
    <col min="12064" max="12064" width="12.81640625" style="1" bestFit="1" customWidth="1"/>
    <col min="12065" max="12065" width="14.453125" style="1" bestFit="1" customWidth="1"/>
    <col min="12066" max="12286" width="10.90625" style="1"/>
    <col min="12287" max="12287" width="5.7265625" style="1" customWidth="1"/>
    <col min="12288" max="12288" width="35.1796875" style="1" customWidth="1"/>
    <col min="12289" max="12290" width="10.26953125" style="1" customWidth="1"/>
    <col min="12291" max="12291" width="7.453125" style="1" customWidth="1"/>
    <col min="12292" max="12293" width="10.26953125" style="1" customWidth="1"/>
    <col min="12294" max="12294" width="7" style="1" customWidth="1"/>
    <col min="12295" max="12295" width="1" style="1" customWidth="1"/>
    <col min="12296" max="12297" width="8.7265625" style="1" customWidth="1"/>
    <col min="12298" max="12298" width="7.453125" style="1" customWidth="1"/>
    <col min="12299" max="12300" width="8.7265625" style="1" customWidth="1"/>
    <col min="12301" max="12301" width="8.453125" style="1" bestFit="1" customWidth="1"/>
    <col min="12302" max="12302" width="10.26953125" style="1" customWidth="1"/>
    <col min="12303" max="12303" width="10" style="1" customWidth="1"/>
    <col min="12304" max="12304" width="5.26953125" style="1" bestFit="1" customWidth="1"/>
    <col min="12305" max="12306" width="8.7265625" style="1" customWidth="1"/>
    <col min="12307" max="12307" width="9.7265625" style="1" customWidth="1"/>
    <col min="12308" max="12309" width="10.26953125" style="1" customWidth="1"/>
    <col min="12310" max="12310" width="7.81640625" style="1" bestFit="1" customWidth="1"/>
    <col min="12311" max="12311" width="13.453125" style="1" customWidth="1"/>
    <col min="12312" max="12312" width="3.26953125" style="1" customWidth="1"/>
    <col min="12313" max="12313" width="17.1796875" style="1" customWidth="1"/>
    <col min="12314" max="12314" width="14.453125" style="1" bestFit="1" customWidth="1"/>
    <col min="12315" max="12315" width="10.26953125" style="1" customWidth="1"/>
    <col min="12316" max="12316" width="6" style="1" bestFit="1" customWidth="1"/>
    <col min="12317" max="12317" width="10.90625" style="1"/>
    <col min="12318" max="12319" width="14.453125" style="1" bestFit="1" customWidth="1"/>
    <col min="12320" max="12320" width="12.81640625" style="1" bestFit="1" customWidth="1"/>
    <col min="12321" max="12321" width="14.453125" style="1" bestFit="1" customWidth="1"/>
    <col min="12322" max="12542" width="10.90625" style="1"/>
    <col min="12543" max="12543" width="5.7265625" style="1" customWidth="1"/>
    <col min="12544" max="12544" width="35.1796875" style="1" customWidth="1"/>
    <col min="12545" max="12546" width="10.26953125" style="1" customWidth="1"/>
    <col min="12547" max="12547" width="7.453125" style="1" customWidth="1"/>
    <col min="12548" max="12549" width="10.26953125" style="1" customWidth="1"/>
    <col min="12550" max="12550" width="7" style="1" customWidth="1"/>
    <col min="12551" max="12551" width="1" style="1" customWidth="1"/>
    <col min="12552" max="12553" width="8.7265625" style="1" customWidth="1"/>
    <col min="12554" max="12554" width="7.453125" style="1" customWidth="1"/>
    <col min="12555" max="12556" width="8.7265625" style="1" customWidth="1"/>
    <col min="12557" max="12557" width="8.453125" style="1" bestFit="1" customWidth="1"/>
    <col min="12558" max="12558" width="10.26953125" style="1" customWidth="1"/>
    <col min="12559" max="12559" width="10" style="1" customWidth="1"/>
    <col min="12560" max="12560" width="5.26953125" style="1" bestFit="1" customWidth="1"/>
    <col min="12561" max="12562" width="8.7265625" style="1" customWidth="1"/>
    <col min="12563" max="12563" width="9.7265625" style="1" customWidth="1"/>
    <col min="12564" max="12565" width="10.26953125" style="1" customWidth="1"/>
    <col min="12566" max="12566" width="7.81640625" style="1" bestFit="1" customWidth="1"/>
    <col min="12567" max="12567" width="13.453125" style="1" customWidth="1"/>
    <col min="12568" max="12568" width="3.26953125" style="1" customWidth="1"/>
    <col min="12569" max="12569" width="17.1796875" style="1" customWidth="1"/>
    <col min="12570" max="12570" width="14.453125" style="1" bestFit="1" customWidth="1"/>
    <col min="12571" max="12571" width="10.26953125" style="1" customWidth="1"/>
    <col min="12572" max="12572" width="6" style="1" bestFit="1" customWidth="1"/>
    <col min="12573" max="12573" width="10.90625" style="1"/>
    <col min="12574" max="12575" width="14.453125" style="1" bestFit="1" customWidth="1"/>
    <col min="12576" max="12576" width="12.81640625" style="1" bestFit="1" customWidth="1"/>
    <col min="12577" max="12577" width="14.453125" style="1" bestFit="1" customWidth="1"/>
    <col min="12578" max="12798" width="10.90625" style="1"/>
    <col min="12799" max="12799" width="5.7265625" style="1" customWidth="1"/>
    <col min="12800" max="12800" width="35.1796875" style="1" customWidth="1"/>
    <col min="12801" max="12802" width="10.26953125" style="1" customWidth="1"/>
    <col min="12803" max="12803" width="7.453125" style="1" customWidth="1"/>
    <col min="12804" max="12805" width="10.26953125" style="1" customWidth="1"/>
    <col min="12806" max="12806" width="7" style="1" customWidth="1"/>
    <col min="12807" max="12807" width="1" style="1" customWidth="1"/>
    <col min="12808" max="12809" width="8.7265625" style="1" customWidth="1"/>
    <col min="12810" max="12810" width="7.453125" style="1" customWidth="1"/>
    <col min="12811" max="12812" width="8.7265625" style="1" customWidth="1"/>
    <col min="12813" max="12813" width="8.453125" style="1" bestFit="1" customWidth="1"/>
    <col min="12814" max="12814" width="10.26953125" style="1" customWidth="1"/>
    <col min="12815" max="12815" width="10" style="1" customWidth="1"/>
    <col min="12816" max="12816" width="5.26953125" style="1" bestFit="1" customWidth="1"/>
    <col min="12817" max="12818" width="8.7265625" style="1" customWidth="1"/>
    <col min="12819" max="12819" width="9.7265625" style="1" customWidth="1"/>
    <col min="12820" max="12821" width="10.26953125" style="1" customWidth="1"/>
    <col min="12822" max="12822" width="7.81640625" style="1" bestFit="1" customWidth="1"/>
    <col min="12823" max="12823" width="13.453125" style="1" customWidth="1"/>
    <col min="12824" max="12824" width="3.26953125" style="1" customWidth="1"/>
    <col min="12825" max="12825" width="17.1796875" style="1" customWidth="1"/>
    <col min="12826" max="12826" width="14.453125" style="1" bestFit="1" customWidth="1"/>
    <col min="12827" max="12827" width="10.26953125" style="1" customWidth="1"/>
    <col min="12828" max="12828" width="6" style="1" bestFit="1" customWidth="1"/>
    <col min="12829" max="12829" width="10.90625" style="1"/>
    <col min="12830" max="12831" width="14.453125" style="1" bestFit="1" customWidth="1"/>
    <col min="12832" max="12832" width="12.81640625" style="1" bestFit="1" customWidth="1"/>
    <col min="12833" max="12833" width="14.453125" style="1" bestFit="1" customWidth="1"/>
    <col min="12834" max="13054" width="10.90625" style="1"/>
    <col min="13055" max="13055" width="5.7265625" style="1" customWidth="1"/>
    <col min="13056" max="13056" width="35.1796875" style="1" customWidth="1"/>
    <col min="13057" max="13058" width="10.26953125" style="1" customWidth="1"/>
    <col min="13059" max="13059" width="7.453125" style="1" customWidth="1"/>
    <col min="13060" max="13061" width="10.26953125" style="1" customWidth="1"/>
    <col min="13062" max="13062" width="7" style="1" customWidth="1"/>
    <col min="13063" max="13063" width="1" style="1" customWidth="1"/>
    <col min="13064" max="13065" width="8.7265625" style="1" customWidth="1"/>
    <col min="13066" max="13066" width="7.453125" style="1" customWidth="1"/>
    <col min="13067" max="13068" width="8.7265625" style="1" customWidth="1"/>
    <col min="13069" max="13069" width="8.453125" style="1" bestFit="1" customWidth="1"/>
    <col min="13070" max="13070" width="10.26953125" style="1" customWidth="1"/>
    <col min="13071" max="13071" width="10" style="1" customWidth="1"/>
    <col min="13072" max="13072" width="5.26953125" style="1" bestFit="1" customWidth="1"/>
    <col min="13073" max="13074" width="8.7265625" style="1" customWidth="1"/>
    <col min="13075" max="13075" width="9.7265625" style="1" customWidth="1"/>
    <col min="13076" max="13077" width="10.26953125" style="1" customWidth="1"/>
    <col min="13078" max="13078" width="7.81640625" style="1" bestFit="1" customWidth="1"/>
    <col min="13079" max="13079" width="13.453125" style="1" customWidth="1"/>
    <col min="13080" max="13080" width="3.26953125" style="1" customWidth="1"/>
    <col min="13081" max="13081" width="17.1796875" style="1" customWidth="1"/>
    <col min="13082" max="13082" width="14.453125" style="1" bestFit="1" customWidth="1"/>
    <col min="13083" max="13083" width="10.26953125" style="1" customWidth="1"/>
    <col min="13084" max="13084" width="6" style="1" bestFit="1" customWidth="1"/>
    <col min="13085" max="13085" width="10.90625" style="1"/>
    <col min="13086" max="13087" width="14.453125" style="1" bestFit="1" customWidth="1"/>
    <col min="13088" max="13088" width="12.81640625" style="1" bestFit="1" customWidth="1"/>
    <col min="13089" max="13089" width="14.453125" style="1" bestFit="1" customWidth="1"/>
    <col min="13090" max="13310" width="10.90625" style="1"/>
    <col min="13311" max="13311" width="5.7265625" style="1" customWidth="1"/>
    <col min="13312" max="13312" width="35.1796875" style="1" customWidth="1"/>
    <col min="13313" max="13314" width="10.26953125" style="1" customWidth="1"/>
    <col min="13315" max="13315" width="7.453125" style="1" customWidth="1"/>
    <col min="13316" max="13317" width="10.26953125" style="1" customWidth="1"/>
    <col min="13318" max="13318" width="7" style="1" customWidth="1"/>
    <col min="13319" max="13319" width="1" style="1" customWidth="1"/>
    <col min="13320" max="13321" width="8.7265625" style="1" customWidth="1"/>
    <col min="13322" max="13322" width="7.453125" style="1" customWidth="1"/>
    <col min="13323" max="13324" width="8.7265625" style="1" customWidth="1"/>
    <col min="13325" max="13325" width="8.453125" style="1" bestFit="1" customWidth="1"/>
    <col min="13326" max="13326" width="10.26953125" style="1" customWidth="1"/>
    <col min="13327" max="13327" width="10" style="1" customWidth="1"/>
    <col min="13328" max="13328" width="5.26953125" style="1" bestFit="1" customWidth="1"/>
    <col min="13329" max="13330" width="8.7265625" style="1" customWidth="1"/>
    <col min="13331" max="13331" width="9.7265625" style="1" customWidth="1"/>
    <col min="13332" max="13333" width="10.26953125" style="1" customWidth="1"/>
    <col min="13334" max="13334" width="7.81640625" style="1" bestFit="1" customWidth="1"/>
    <col min="13335" max="13335" width="13.453125" style="1" customWidth="1"/>
    <col min="13336" max="13336" width="3.26953125" style="1" customWidth="1"/>
    <col min="13337" max="13337" width="17.1796875" style="1" customWidth="1"/>
    <col min="13338" max="13338" width="14.453125" style="1" bestFit="1" customWidth="1"/>
    <col min="13339" max="13339" width="10.26953125" style="1" customWidth="1"/>
    <col min="13340" max="13340" width="6" style="1" bestFit="1" customWidth="1"/>
    <col min="13341" max="13341" width="10.90625" style="1"/>
    <col min="13342" max="13343" width="14.453125" style="1" bestFit="1" customWidth="1"/>
    <col min="13344" max="13344" width="12.81640625" style="1" bestFit="1" customWidth="1"/>
    <col min="13345" max="13345" width="14.453125" style="1" bestFit="1" customWidth="1"/>
    <col min="13346" max="13566" width="10.90625" style="1"/>
    <col min="13567" max="13567" width="5.7265625" style="1" customWidth="1"/>
    <col min="13568" max="13568" width="35.1796875" style="1" customWidth="1"/>
    <col min="13569" max="13570" width="10.26953125" style="1" customWidth="1"/>
    <col min="13571" max="13571" width="7.453125" style="1" customWidth="1"/>
    <col min="13572" max="13573" width="10.26953125" style="1" customWidth="1"/>
    <col min="13574" max="13574" width="7" style="1" customWidth="1"/>
    <col min="13575" max="13575" width="1" style="1" customWidth="1"/>
    <col min="13576" max="13577" width="8.7265625" style="1" customWidth="1"/>
    <col min="13578" max="13578" width="7.453125" style="1" customWidth="1"/>
    <col min="13579" max="13580" width="8.7265625" style="1" customWidth="1"/>
    <col min="13581" max="13581" width="8.453125" style="1" bestFit="1" customWidth="1"/>
    <col min="13582" max="13582" width="10.26953125" style="1" customWidth="1"/>
    <col min="13583" max="13583" width="10" style="1" customWidth="1"/>
    <col min="13584" max="13584" width="5.26953125" style="1" bestFit="1" customWidth="1"/>
    <col min="13585" max="13586" width="8.7265625" style="1" customWidth="1"/>
    <col min="13587" max="13587" width="9.7265625" style="1" customWidth="1"/>
    <col min="13588" max="13589" width="10.26953125" style="1" customWidth="1"/>
    <col min="13590" max="13590" width="7.81640625" style="1" bestFit="1" customWidth="1"/>
    <col min="13591" max="13591" width="13.453125" style="1" customWidth="1"/>
    <col min="13592" max="13592" width="3.26953125" style="1" customWidth="1"/>
    <col min="13593" max="13593" width="17.1796875" style="1" customWidth="1"/>
    <col min="13594" max="13594" width="14.453125" style="1" bestFit="1" customWidth="1"/>
    <col min="13595" max="13595" width="10.26953125" style="1" customWidth="1"/>
    <col min="13596" max="13596" width="6" style="1" bestFit="1" customWidth="1"/>
    <col min="13597" max="13597" width="10.90625" style="1"/>
    <col min="13598" max="13599" width="14.453125" style="1" bestFit="1" customWidth="1"/>
    <col min="13600" max="13600" width="12.81640625" style="1" bestFit="1" customWidth="1"/>
    <col min="13601" max="13601" width="14.453125" style="1" bestFit="1" customWidth="1"/>
    <col min="13602" max="13822" width="10.90625" style="1"/>
    <col min="13823" max="13823" width="5.7265625" style="1" customWidth="1"/>
    <col min="13824" max="13824" width="35.1796875" style="1" customWidth="1"/>
    <col min="13825" max="13826" width="10.26953125" style="1" customWidth="1"/>
    <col min="13827" max="13827" width="7.453125" style="1" customWidth="1"/>
    <col min="13828" max="13829" width="10.26953125" style="1" customWidth="1"/>
    <col min="13830" max="13830" width="7" style="1" customWidth="1"/>
    <col min="13831" max="13831" width="1" style="1" customWidth="1"/>
    <col min="13832" max="13833" width="8.7265625" style="1" customWidth="1"/>
    <col min="13834" max="13834" width="7.453125" style="1" customWidth="1"/>
    <col min="13835" max="13836" width="8.7265625" style="1" customWidth="1"/>
    <col min="13837" max="13837" width="8.453125" style="1" bestFit="1" customWidth="1"/>
    <col min="13838" max="13838" width="10.26953125" style="1" customWidth="1"/>
    <col min="13839" max="13839" width="10" style="1" customWidth="1"/>
    <col min="13840" max="13840" width="5.26953125" style="1" bestFit="1" customWidth="1"/>
    <col min="13841" max="13842" width="8.7265625" style="1" customWidth="1"/>
    <col min="13843" max="13843" width="9.7265625" style="1" customWidth="1"/>
    <col min="13844" max="13845" width="10.26953125" style="1" customWidth="1"/>
    <col min="13846" max="13846" width="7.81640625" style="1" bestFit="1" customWidth="1"/>
    <col min="13847" max="13847" width="13.453125" style="1" customWidth="1"/>
    <col min="13848" max="13848" width="3.26953125" style="1" customWidth="1"/>
    <col min="13849" max="13849" width="17.1796875" style="1" customWidth="1"/>
    <col min="13850" max="13850" width="14.453125" style="1" bestFit="1" customWidth="1"/>
    <col min="13851" max="13851" width="10.26953125" style="1" customWidth="1"/>
    <col min="13852" max="13852" width="6" style="1" bestFit="1" customWidth="1"/>
    <col min="13853" max="13853" width="10.90625" style="1"/>
    <col min="13854" max="13855" width="14.453125" style="1" bestFit="1" customWidth="1"/>
    <col min="13856" max="13856" width="12.81640625" style="1" bestFit="1" customWidth="1"/>
    <col min="13857" max="13857" width="14.453125" style="1" bestFit="1" customWidth="1"/>
    <col min="13858" max="14078" width="10.90625" style="1"/>
    <col min="14079" max="14079" width="5.7265625" style="1" customWidth="1"/>
    <col min="14080" max="14080" width="35.1796875" style="1" customWidth="1"/>
    <col min="14081" max="14082" width="10.26953125" style="1" customWidth="1"/>
    <col min="14083" max="14083" width="7.453125" style="1" customWidth="1"/>
    <col min="14084" max="14085" width="10.26953125" style="1" customWidth="1"/>
    <col min="14086" max="14086" width="7" style="1" customWidth="1"/>
    <col min="14087" max="14087" width="1" style="1" customWidth="1"/>
    <col min="14088" max="14089" width="8.7265625" style="1" customWidth="1"/>
    <col min="14090" max="14090" width="7.453125" style="1" customWidth="1"/>
    <col min="14091" max="14092" width="8.7265625" style="1" customWidth="1"/>
    <col min="14093" max="14093" width="8.453125" style="1" bestFit="1" customWidth="1"/>
    <col min="14094" max="14094" width="10.26953125" style="1" customWidth="1"/>
    <col min="14095" max="14095" width="10" style="1" customWidth="1"/>
    <col min="14096" max="14096" width="5.26953125" style="1" bestFit="1" customWidth="1"/>
    <col min="14097" max="14098" width="8.7265625" style="1" customWidth="1"/>
    <col min="14099" max="14099" width="9.7265625" style="1" customWidth="1"/>
    <col min="14100" max="14101" width="10.26953125" style="1" customWidth="1"/>
    <col min="14102" max="14102" width="7.81640625" style="1" bestFit="1" customWidth="1"/>
    <col min="14103" max="14103" width="13.453125" style="1" customWidth="1"/>
    <col min="14104" max="14104" width="3.26953125" style="1" customWidth="1"/>
    <col min="14105" max="14105" width="17.1796875" style="1" customWidth="1"/>
    <col min="14106" max="14106" width="14.453125" style="1" bestFit="1" customWidth="1"/>
    <col min="14107" max="14107" width="10.26953125" style="1" customWidth="1"/>
    <col min="14108" max="14108" width="6" style="1" bestFit="1" customWidth="1"/>
    <col min="14109" max="14109" width="10.90625" style="1"/>
    <col min="14110" max="14111" width="14.453125" style="1" bestFit="1" customWidth="1"/>
    <col min="14112" max="14112" width="12.81640625" style="1" bestFit="1" customWidth="1"/>
    <col min="14113" max="14113" width="14.453125" style="1" bestFit="1" customWidth="1"/>
    <col min="14114" max="14334" width="10.90625" style="1"/>
    <col min="14335" max="14335" width="5.7265625" style="1" customWidth="1"/>
    <col min="14336" max="14336" width="35.1796875" style="1" customWidth="1"/>
    <col min="14337" max="14338" width="10.26953125" style="1" customWidth="1"/>
    <col min="14339" max="14339" width="7.453125" style="1" customWidth="1"/>
    <col min="14340" max="14341" width="10.26953125" style="1" customWidth="1"/>
    <col min="14342" max="14342" width="7" style="1" customWidth="1"/>
    <col min="14343" max="14343" width="1" style="1" customWidth="1"/>
    <col min="14344" max="14345" width="8.7265625" style="1" customWidth="1"/>
    <col min="14346" max="14346" width="7.453125" style="1" customWidth="1"/>
    <col min="14347" max="14348" width="8.7265625" style="1" customWidth="1"/>
    <col min="14349" max="14349" width="8.453125" style="1" bestFit="1" customWidth="1"/>
    <col min="14350" max="14350" width="10.26953125" style="1" customWidth="1"/>
    <col min="14351" max="14351" width="10" style="1" customWidth="1"/>
    <col min="14352" max="14352" width="5.26953125" style="1" bestFit="1" customWidth="1"/>
    <col min="14353" max="14354" width="8.7265625" style="1" customWidth="1"/>
    <col min="14355" max="14355" width="9.7265625" style="1" customWidth="1"/>
    <col min="14356" max="14357" width="10.26953125" style="1" customWidth="1"/>
    <col min="14358" max="14358" width="7.81640625" style="1" bestFit="1" customWidth="1"/>
    <col min="14359" max="14359" width="13.453125" style="1" customWidth="1"/>
    <col min="14360" max="14360" width="3.26953125" style="1" customWidth="1"/>
    <col min="14361" max="14361" width="17.1796875" style="1" customWidth="1"/>
    <col min="14362" max="14362" width="14.453125" style="1" bestFit="1" customWidth="1"/>
    <col min="14363" max="14363" width="10.26953125" style="1" customWidth="1"/>
    <col min="14364" max="14364" width="6" style="1" bestFit="1" customWidth="1"/>
    <col min="14365" max="14365" width="10.90625" style="1"/>
    <col min="14366" max="14367" width="14.453125" style="1" bestFit="1" customWidth="1"/>
    <col min="14368" max="14368" width="12.81640625" style="1" bestFit="1" customWidth="1"/>
    <col min="14369" max="14369" width="14.453125" style="1" bestFit="1" customWidth="1"/>
    <col min="14370" max="14590" width="10.90625" style="1"/>
    <col min="14591" max="14591" width="5.7265625" style="1" customWidth="1"/>
    <col min="14592" max="14592" width="35.1796875" style="1" customWidth="1"/>
    <col min="14593" max="14594" width="10.26953125" style="1" customWidth="1"/>
    <col min="14595" max="14595" width="7.453125" style="1" customWidth="1"/>
    <col min="14596" max="14597" width="10.26953125" style="1" customWidth="1"/>
    <col min="14598" max="14598" width="7" style="1" customWidth="1"/>
    <col min="14599" max="14599" width="1" style="1" customWidth="1"/>
    <col min="14600" max="14601" width="8.7265625" style="1" customWidth="1"/>
    <col min="14602" max="14602" width="7.453125" style="1" customWidth="1"/>
    <col min="14603" max="14604" width="8.7265625" style="1" customWidth="1"/>
    <col min="14605" max="14605" width="8.453125" style="1" bestFit="1" customWidth="1"/>
    <col min="14606" max="14606" width="10.26953125" style="1" customWidth="1"/>
    <col min="14607" max="14607" width="10" style="1" customWidth="1"/>
    <col min="14608" max="14608" width="5.26953125" style="1" bestFit="1" customWidth="1"/>
    <col min="14609" max="14610" width="8.7265625" style="1" customWidth="1"/>
    <col min="14611" max="14611" width="9.7265625" style="1" customWidth="1"/>
    <col min="14612" max="14613" width="10.26953125" style="1" customWidth="1"/>
    <col min="14614" max="14614" width="7.81640625" style="1" bestFit="1" customWidth="1"/>
    <col min="14615" max="14615" width="13.453125" style="1" customWidth="1"/>
    <col min="14616" max="14616" width="3.26953125" style="1" customWidth="1"/>
    <col min="14617" max="14617" width="17.1796875" style="1" customWidth="1"/>
    <col min="14618" max="14618" width="14.453125" style="1" bestFit="1" customWidth="1"/>
    <col min="14619" max="14619" width="10.26953125" style="1" customWidth="1"/>
    <col min="14620" max="14620" width="6" style="1" bestFit="1" customWidth="1"/>
    <col min="14621" max="14621" width="10.90625" style="1"/>
    <col min="14622" max="14623" width="14.453125" style="1" bestFit="1" customWidth="1"/>
    <col min="14624" max="14624" width="12.81640625" style="1" bestFit="1" customWidth="1"/>
    <col min="14625" max="14625" width="14.453125" style="1" bestFit="1" customWidth="1"/>
    <col min="14626" max="14846" width="10.90625" style="1"/>
    <col min="14847" max="14847" width="5.7265625" style="1" customWidth="1"/>
    <col min="14848" max="14848" width="35.1796875" style="1" customWidth="1"/>
    <col min="14849" max="14850" width="10.26953125" style="1" customWidth="1"/>
    <col min="14851" max="14851" width="7.453125" style="1" customWidth="1"/>
    <col min="14852" max="14853" width="10.26953125" style="1" customWidth="1"/>
    <col min="14854" max="14854" width="7" style="1" customWidth="1"/>
    <col min="14855" max="14855" width="1" style="1" customWidth="1"/>
    <col min="14856" max="14857" width="8.7265625" style="1" customWidth="1"/>
    <col min="14858" max="14858" width="7.453125" style="1" customWidth="1"/>
    <col min="14859" max="14860" width="8.7265625" style="1" customWidth="1"/>
    <col min="14861" max="14861" width="8.453125" style="1" bestFit="1" customWidth="1"/>
    <col min="14862" max="14862" width="10.26953125" style="1" customWidth="1"/>
    <col min="14863" max="14863" width="10" style="1" customWidth="1"/>
    <col min="14864" max="14864" width="5.26953125" style="1" bestFit="1" customWidth="1"/>
    <col min="14865" max="14866" width="8.7265625" style="1" customWidth="1"/>
    <col min="14867" max="14867" width="9.7265625" style="1" customWidth="1"/>
    <col min="14868" max="14869" width="10.26953125" style="1" customWidth="1"/>
    <col min="14870" max="14870" width="7.81640625" style="1" bestFit="1" customWidth="1"/>
    <col min="14871" max="14871" width="13.453125" style="1" customWidth="1"/>
    <col min="14872" max="14872" width="3.26953125" style="1" customWidth="1"/>
    <col min="14873" max="14873" width="17.1796875" style="1" customWidth="1"/>
    <col min="14874" max="14874" width="14.453125" style="1" bestFit="1" customWidth="1"/>
    <col min="14875" max="14875" width="10.26953125" style="1" customWidth="1"/>
    <col min="14876" max="14876" width="6" style="1" bestFit="1" customWidth="1"/>
    <col min="14877" max="14877" width="10.90625" style="1"/>
    <col min="14878" max="14879" width="14.453125" style="1" bestFit="1" customWidth="1"/>
    <col min="14880" max="14880" width="12.81640625" style="1" bestFit="1" customWidth="1"/>
    <col min="14881" max="14881" width="14.453125" style="1" bestFit="1" customWidth="1"/>
    <col min="14882" max="15102" width="10.90625" style="1"/>
    <col min="15103" max="15103" width="5.7265625" style="1" customWidth="1"/>
    <col min="15104" max="15104" width="35.1796875" style="1" customWidth="1"/>
    <col min="15105" max="15106" width="10.26953125" style="1" customWidth="1"/>
    <col min="15107" max="15107" width="7.453125" style="1" customWidth="1"/>
    <col min="15108" max="15109" width="10.26953125" style="1" customWidth="1"/>
    <col min="15110" max="15110" width="7" style="1" customWidth="1"/>
    <col min="15111" max="15111" width="1" style="1" customWidth="1"/>
    <col min="15112" max="15113" width="8.7265625" style="1" customWidth="1"/>
    <col min="15114" max="15114" width="7.453125" style="1" customWidth="1"/>
    <col min="15115" max="15116" width="8.7265625" style="1" customWidth="1"/>
    <col min="15117" max="15117" width="8.453125" style="1" bestFit="1" customWidth="1"/>
    <col min="15118" max="15118" width="10.26953125" style="1" customWidth="1"/>
    <col min="15119" max="15119" width="10" style="1" customWidth="1"/>
    <col min="15120" max="15120" width="5.26953125" style="1" bestFit="1" customWidth="1"/>
    <col min="15121" max="15122" width="8.7265625" style="1" customWidth="1"/>
    <col min="15123" max="15123" width="9.7265625" style="1" customWidth="1"/>
    <col min="15124" max="15125" width="10.26953125" style="1" customWidth="1"/>
    <col min="15126" max="15126" width="7.81640625" style="1" bestFit="1" customWidth="1"/>
    <col min="15127" max="15127" width="13.453125" style="1" customWidth="1"/>
    <col min="15128" max="15128" width="3.26953125" style="1" customWidth="1"/>
    <col min="15129" max="15129" width="17.1796875" style="1" customWidth="1"/>
    <col min="15130" max="15130" width="14.453125" style="1" bestFit="1" customWidth="1"/>
    <col min="15131" max="15131" width="10.26953125" style="1" customWidth="1"/>
    <col min="15132" max="15132" width="6" style="1" bestFit="1" customWidth="1"/>
    <col min="15133" max="15133" width="10.90625" style="1"/>
    <col min="15134" max="15135" width="14.453125" style="1" bestFit="1" customWidth="1"/>
    <col min="15136" max="15136" width="12.81640625" style="1" bestFit="1" customWidth="1"/>
    <col min="15137" max="15137" width="14.453125" style="1" bestFit="1" customWidth="1"/>
    <col min="15138" max="15358" width="10.90625" style="1"/>
    <col min="15359" max="15359" width="5.7265625" style="1" customWidth="1"/>
    <col min="15360" max="15360" width="35.1796875" style="1" customWidth="1"/>
    <col min="15361" max="15362" width="10.26953125" style="1" customWidth="1"/>
    <col min="15363" max="15363" width="7.453125" style="1" customWidth="1"/>
    <col min="15364" max="15365" width="10.26953125" style="1" customWidth="1"/>
    <col min="15366" max="15366" width="7" style="1" customWidth="1"/>
    <col min="15367" max="15367" width="1" style="1" customWidth="1"/>
    <col min="15368" max="15369" width="8.7265625" style="1" customWidth="1"/>
    <col min="15370" max="15370" width="7.453125" style="1" customWidth="1"/>
    <col min="15371" max="15372" width="8.7265625" style="1" customWidth="1"/>
    <col min="15373" max="15373" width="8.453125" style="1" bestFit="1" customWidth="1"/>
    <col min="15374" max="15374" width="10.26953125" style="1" customWidth="1"/>
    <col min="15375" max="15375" width="10" style="1" customWidth="1"/>
    <col min="15376" max="15376" width="5.26953125" style="1" bestFit="1" customWidth="1"/>
    <col min="15377" max="15378" width="8.7265625" style="1" customWidth="1"/>
    <col min="15379" max="15379" width="9.7265625" style="1" customWidth="1"/>
    <col min="15380" max="15381" width="10.26953125" style="1" customWidth="1"/>
    <col min="15382" max="15382" width="7.81640625" style="1" bestFit="1" customWidth="1"/>
    <col min="15383" max="15383" width="13.453125" style="1" customWidth="1"/>
    <col min="15384" max="15384" width="3.26953125" style="1" customWidth="1"/>
    <col min="15385" max="15385" width="17.1796875" style="1" customWidth="1"/>
    <col min="15386" max="15386" width="14.453125" style="1" bestFit="1" customWidth="1"/>
    <col min="15387" max="15387" width="10.26953125" style="1" customWidth="1"/>
    <col min="15388" max="15388" width="6" style="1" bestFit="1" customWidth="1"/>
    <col min="15389" max="15389" width="10.90625" style="1"/>
    <col min="15390" max="15391" width="14.453125" style="1" bestFit="1" customWidth="1"/>
    <col min="15392" max="15392" width="12.81640625" style="1" bestFit="1" customWidth="1"/>
    <col min="15393" max="15393" width="14.453125" style="1" bestFit="1" customWidth="1"/>
    <col min="15394" max="15614" width="10.90625" style="1"/>
    <col min="15615" max="15615" width="5.7265625" style="1" customWidth="1"/>
    <col min="15616" max="15616" width="35.1796875" style="1" customWidth="1"/>
    <col min="15617" max="15618" width="10.26953125" style="1" customWidth="1"/>
    <col min="15619" max="15619" width="7.453125" style="1" customWidth="1"/>
    <col min="15620" max="15621" width="10.26953125" style="1" customWidth="1"/>
    <col min="15622" max="15622" width="7" style="1" customWidth="1"/>
    <col min="15623" max="15623" width="1" style="1" customWidth="1"/>
    <col min="15624" max="15625" width="8.7265625" style="1" customWidth="1"/>
    <col min="15626" max="15626" width="7.453125" style="1" customWidth="1"/>
    <col min="15627" max="15628" width="8.7265625" style="1" customWidth="1"/>
    <col min="15629" max="15629" width="8.453125" style="1" bestFit="1" customWidth="1"/>
    <col min="15630" max="15630" width="10.26953125" style="1" customWidth="1"/>
    <col min="15631" max="15631" width="10" style="1" customWidth="1"/>
    <col min="15632" max="15632" width="5.26953125" style="1" bestFit="1" customWidth="1"/>
    <col min="15633" max="15634" width="8.7265625" style="1" customWidth="1"/>
    <col min="15635" max="15635" width="9.7265625" style="1" customWidth="1"/>
    <col min="15636" max="15637" width="10.26953125" style="1" customWidth="1"/>
    <col min="15638" max="15638" width="7.81640625" style="1" bestFit="1" customWidth="1"/>
    <col min="15639" max="15639" width="13.453125" style="1" customWidth="1"/>
    <col min="15640" max="15640" width="3.26953125" style="1" customWidth="1"/>
    <col min="15641" max="15641" width="17.1796875" style="1" customWidth="1"/>
    <col min="15642" max="15642" width="14.453125" style="1" bestFit="1" customWidth="1"/>
    <col min="15643" max="15643" width="10.26953125" style="1" customWidth="1"/>
    <col min="15644" max="15644" width="6" style="1" bestFit="1" customWidth="1"/>
    <col min="15645" max="15645" width="10.90625" style="1"/>
    <col min="15646" max="15647" width="14.453125" style="1" bestFit="1" customWidth="1"/>
    <col min="15648" max="15648" width="12.81640625" style="1" bestFit="1" customWidth="1"/>
    <col min="15649" max="15649" width="14.453125" style="1" bestFit="1" customWidth="1"/>
    <col min="15650" max="15870" width="10.90625" style="1"/>
    <col min="15871" max="15871" width="5.7265625" style="1" customWidth="1"/>
    <col min="15872" max="15872" width="35.1796875" style="1" customWidth="1"/>
    <col min="15873" max="15874" width="10.26953125" style="1" customWidth="1"/>
    <col min="15875" max="15875" width="7.453125" style="1" customWidth="1"/>
    <col min="15876" max="15877" width="10.26953125" style="1" customWidth="1"/>
    <col min="15878" max="15878" width="7" style="1" customWidth="1"/>
    <col min="15879" max="15879" width="1" style="1" customWidth="1"/>
    <col min="15880" max="15881" width="8.7265625" style="1" customWidth="1"/>
    <col min="15882" max="15882" width="7.453125" style="1" customWidth="1"/>
    <col min="15883" max="15884" width="8.7265625" style="1" customWidth="1"/>
    <col min="15885" max="15885" width="8.453125" style="1" bestFit="1" customWidth="1"/>
    <col min="15886" max="15886" width="10.26953125" style="1" customWidth="1"/>
    <col min="15887" max="15887" width="10" style="1" customWidth="1"/>
    <col min="15888" max="15888" width="5.26953125" style="1" bestFit="1" customWidth="1"/>
    <col min="15889" max="15890" width="8.7265625" style="1" customWidth="1"/>
    <col min="15891" max="15891" width="9.7265625" style="1" customWidth="1"/>
    <col min="15892" max="15893" width="10.26953125" style="1" customWidth="1"/>
    <col min="15894" max="15894" width="7.81640625" style="1" bestFit="1" customWidth="1"/>
    <col min="15895" max="15895" width="13.453125" style="1" customWidth="1"/>
    <col min="15896" max="15896" width="3.26953125" style="1" customWidth="1"/>
    <col min="15897" max="15897" width="17.1796875" style="1" customWidth="1"/>
    <col min="15898" max="15898" width="14.453125" style="1" bestFit="1" customWidth="1"/>
    <col min="15899" max="15899" width="10.26953125" style="1" customWidth="1"/>
    <col min="15900" max="15900" width="6" style="1" bestFit="1" customWidth="1"/>
    <col min="15901" max="15901" width="10.90625" style="1"/>
    <col min="15902" max="15903" width="14.453125" style="1" bestFit="1" customWidth="1"/>
    <col min="15904" max="15904" width="12.81640625" style="1" bestFit="1" customWidth="1"/>
    <col min="15905" max="15905" width="14.453125" style="1" bestFit="1" customWidth="1"/>
    <col min="15906" max="16126" width="10.90625" style="1"/>
    <col min="16127" max="16127" width="5.7265625" style="1" customWidth="1"/>
    <col min="16128" max="16128" width="35.1796875" style="1" customWidth="1"/>
    <col min="16129" max="16130" width="10.26953125" style="1" customWidth="1"/>
    <col min="16131" max="16131" width="7.453125" style="1" customWidth="1"/>
    <col min="16132" max="16133" width="10.26953125" style="1" customWidth="1"/>
    <col min="16134" max="16134" width="7" style="1" customWidth="1"/>
    <col min="16135" max="16135" width="1" style="1" customWidth="1"/>
    <col min="16136" max="16137" width="8.7265625" style="1" customWidth="1"/>
    <col min="16138" max="16138" width="7.453125" style="1" customWidth="1"/>
    <col min="16139" max="16140" width="8.7265625" style="1" customWidth="1"/>
    <col min="16141" max="16141" width="8.453125" style="1" bestFit="1" customWidth="1"/>
    <col min="16142" max="16142" width="10.26953125" style="1" customWidth="1"/>
    <col min="16143" max="16143" width="10" style="1" customWidth="1"/>
    <col min="16144" max="16144" width="5.26953125" style="1" bestFit="1" customWidth="1"/>
    <col min="16145" max="16146" width="8.7265625" style="1" customWidth="1"/>
    <col min="16147" max="16147" width="9.7265625" style="1" customWidth="1"/>
    <col min="16148" max="16149" width="10.26953125" style="1" customWidth="1"/>
    <col min="16150" max="16150" width="7.81640625" style="1" bestFit="1" customWidth="1"/>
    <col min="16151" max="16151" width="13.453125" style="1" customWidth="1"/>
    <col min="16152" max="16152" width="3.26953125" style="1" customWidth="1"/>
    <col min="16153" max="16153" width="17.1796875" style="1" customWidth="1"/>
    <col min="16154" max="16154" width="14.453125" style="1" bestFit="1" customWidth="1"/>
    <col min="16155" max="16155" width="10.26953125" style="1" customWidth="1"/>
    <col min="16156" max="16156" width="6" style="1" bestFit="1" customWidth="1"/>
    <col min="16157" max="16157" width="10.90625" style="1"/>
    <col min="16158" max="16159" width="14.453125" style="1" bestFit="1" customWidth="1"/>
    <col min="16160" max="16160" width="12.81640625" style="1" bestFit="1" customWidth="1"/>
    <col min="16161" max="16161" width="14.453125" style="1" bestFit="1" customWidth="1"/>
    <col min="16162" max="16384" width="10.90625" style="1"/>
  </cols>
  <sheetData>
    <row r="1" spans="2:39" x14ac:dyDescent="0.35">
      <c r="AA1" s="1"/>
      <c r="AB1" s="2"/>
      <c r="AE1" s="3"/>
    </row>
    <row r="2" spans="2:39" x14ac:dyDescent="0.35">
      <c r="AA2" s="1"/>
      <c r="AB2" s="2"/>
      <c r="AE2" s="3"/>
    </row>
    <row r="3" spans="2:39" ht="28" x14ac:dyDescent="0.6">
      <c r="B3" s="4" t="s">
        <v>0</v>
      </c>
      <c r="M3" s="5"/>
      <c r="AA3" s="1"/>
      <c r="AB3" s="2"/>
      <c r="AE3" s="3"/>
    </row>
    <row r="4" spans="2:39" ht="20" x14ac:dyDescent="0.4">
      <c r="B4" s="6" t="s">
        <v>1</v>
      </c>
      <c r="F4" s="7"/>
      <c r="G4" s="7"/>
      <c r="R4" s="8"/>
      <c r="AA4" s="9"/>
      <c r="AB4" s="2"/>
      <c r="AE4" s="3"/>
    </row>
    <row r="5" spans="2:39" ht="23" x14ac:dyDescent="0.5">
      <c r="B5" s="10"/>
      <c r="AA5" s="1"/>
      <c r="AB5" s="1"/>
    </row>
    <row r="6" spans="2:39" x14ac:dyDescent="0.35">
      <c r="B6" s="11"/>
      <c r="C6" s="11"/>
      <c r="F6" s="11"/>
      <c r="G6" s="12"/>
      <c r="AA6" s="1"/>
      <c r="AB6" s="2"/>
    </row>
    <row r="7" spans="2:39" x14ac:dyDescent="0.35">
      <c r="B7" s="11"/>
      <c r="C7" s="13"/>
      <c r="F7" s="13"/>
      <c r="G7" s="14"/>
      <c r="AA7" s="2"/>
      <c r="AB7" s="15"/>
    </row>
    <row r="8" spans="2:39" x14ac:dyDescent="0.35">
      <c r="B8" s="3"/>
      <c r="C8" s="13"/>
      <c r="F8" s="13"/>
      <c r="AA8" s="16"/>
      <c r="AB8" s="16"/>
      <c r="AC8" s="17"/>
    </row>
    <row r="9" spans="2:39" ht="15.5" x14ac:dyDescent="0.35">
      <c r="B9" s="18"/>
      <c r="C9" s="19"/>
      <c r="D9" s="19"/>
      <c r="E9" s="20" t="s">
        <v>2</v>
      </c>
      <c r="F9" s="19"/>
      <c r="G9" s="19"/>
      <c r="H9" s="20" t="s">
        <v>2</v>
      </c>
      <c r="I9" s="20"/>
      <c r="J9" s="19"/>
      <c r="K9" s="19"/>
      <c r="L9" s="20" t="s">
        <v>2</v>
      </c>
      <c r="M9" s="19"/>
      <c r="N9" s="19"/>
      <c r="O9" s="20" t="s">
        <v>2</v>
      </c>
      <c r="P9" s="20" t="s">
        <v>3</v>
      </c>
      <c r="Q9" s="21"/>
      <c r="R9" s="22"/>
      <c r="S9" s="22"/>
      <c r="T9" s="20" t="s">
        <v>2</v>
      </c>
      <c r="U9" s="22"/>
      <c r="V9" s="22"/>
      <c r="W9" s="20" t="s">
        <v>2</v>
      </c>
      <c r="X9" s="23" t="s">
        <v>4</v>
      </c>
      <c r="Y9" s="24"/>
      <c r="Z9" s="23" t="s">
        <v>4</v>
      </c>
      <c r="AA9" s="25" t="s">
        <v>5</v>
      </c>
      <c r="AB9" s="26" t="s">
        <v>5</v>
      </c>
      <c r="AC9" s="27" t="s">
        <v>2</v>
      </c>
    </row>
    <row r="10" spans="2:39" ht="9" customHeight="1" x14ac:dyDescent="0.35">
      <c r="C10" s="28"/>
      <c r="D10" s="29"/>
      <c r="F10" s="28"/>
      <c r="G10" s="29"/>
      <c r="J10" s="28"/>
      <c r="K10" s="29"/>
      <c r="M10" s="28"/>
      <c r="N10" s="29"/>
      <c r="R10" s="28"/>
      <c r="S10" s="28"/>
      <c r="T10" s="28"/>
      <c r="U10" s="30"/>
      <c r="V10" s="29"/>
      <c r="W10" s="28"/>
      <c r="X10" s="31"/>
      <c r="Y10" s="31"/>
      <c r="Z10" s="31"/>
      <c r="AA10" s="32"/>
      <c r="AB10" s="33"/>
      <c r="AC10" s="34"/>
    </row>
    <row r="11" spans="2:39" ht="13" x14ac:dyDescent="0.3">
      <c r="C11" s="35" t="s">
        <v>6</v>
      </c>
      <c r="D11" s="36" t="s">
        <v>7</v>
      </c>
      <c r="E11" s="37"/>
      <c r="F11" s="38" t="str">
        <f>+C11</f>
        <v>Dic. 25</v>
      </c>
      <c r="G11" s="36" t="str">
        <f>+D11</f>
        <v>Dic. 24</v>
      </c>
      <c r="H11" s="37"/>
      <c r="I11" s="37"/>
      <c r="J11" s="38" t="str">
        <f>+C11</f>
        <v>Dic. 25</v>
      </c>
      <c r="K11" s="36" t="str">
        <f>+D11</f>
        <v>Dic. 24</v>
      </c>
      <c r="L11" s="37"/>
      <c r="M11" s="39" t="str">
        <f>+C11</f>
        <v>Dic. 25</v>
      </c>
      <c r="N11" s="39" t="str">
        <f>+D11</f>
        <v>Dic. 24</v>
      </c>
      <c r="O11" s="37"/>
      <c r="P11" s="37"/>
      <c r="Q11" s="37"/>
      <c r="R11" s="38" t="str">
        <f>+C11</f>
        <v>Dic. 25</v>
      </c>
      <c r="S11" s="36" t="str">
        <f>+D11</f>
        <v>Dic. 24</v>
      </c>
      <c r="T11" s="28"/>
      <c r="U11" s="36" t="str">
        <f>+C11</f>
        <v>Dic. 25</v>
      </c>
      <c r="V11" s="36" t="str">
        <f>+D11</f>
        <v>Dic. 24</v>
      </c>
      <c r="W11" s="28"/>
      <c r="X11" s="38" t="str">
        <f>+C11</f>
        <v>Dic. 25</v>
      </c>
      <c r="Y11" s="31"/>
      <c r="Z11" s="36" t="str">
        <f>+D11</f>
        <v>Dic. 24</v>
      </c>
      <c r="AA11" s="40" t="str">
        <f>+C11</f>
        <v>Dic. 25</v>
      </c>
      <c r="AB11" s="41" t="s">
        <v>8</v>
      </c>
      <c r="AC11" s="42"/>
      <c r="AD11" s="37"/>
      <c r="AE11" s="37"/>
      <c r="AF11" s="37"/>
    </row>
    <row r="12" spans="2:39" ht="9" customHeight="1" x14ac:dyDescent="0.3">
      <c r="C12" s="28"/>
      <c r="D12" s="29"/>
      <c r="E12" s="37"/>
      <c r="F12" s="7"/>
      <c r="G12" s="29"/>
      <c r="H12" s="37"/>
      <c r="I12" s="37"/>
      <c r="J12" s="28"/>
      <c r="K12" s="29"/>
      <c r="L12" s="37"/>
      <c r="M12" s="28"/>
      <c r="N12" s="29"/>
      <c r="O12" s="37"/>
      <c r="P12" s="37"/>
      <c r="Q12" s="37"/>
      <c r="R12" s="28"/>
      <c r="S12" s="28"/>
      <c r="T12" s="28"/>
      <c r="U12" s="7"/>
      <c r="V12" s="29"/>
      <c r="W12" s="28"/>
      <c r="X12" s="31"/>
      <c r="Y12" s="31"/>
      <c r="Z12" s="31"/>
      <c r="AA12" s="43"/>
      <c r="AB12" s="44"/>
      <c r="AC12" s="42"/>
      <c r="AD12" s="37"/>
      <c r="AE12" s="37"/>
      <c r="AF12" s="37"/>
    </row>
    <row r="13" spans="2:39" x14ac:dyDescent="0.35">
      <c r="B13" s="1" t="s">
        <v>9</v>
      </c>
      <c r="C13" s="45">
        <v>5148344</v>
      </c>
      <c r="D13" s="45">
        <v>5276016</v>
      </c>
      <c r="E13" s="46">
        <f>IF(D13&lt;0,-((C13/D13)-1),(C13/D13)-1)</f>
        <v>-2.4198561945225294E-2</v>
      </c>
      <c r="F13" s="45">
        <v>5388262</v>
      </c>
      <c r="G13" s="45">
        <v>6799402</v>
      </c>
      <c r="H13" s="46">
        <f>IF(G13&lt;0,-((F13/G13)-1),(F13/G13)-1)</f>
        <v>-0.20753883944499829</v>
      </c>
      <c r="I13" s="7">
        <v>0</v>
      </c>
      <c r="J13" s="47">
        <v>352957</v>
      </c>
      <c r="K13" s="47">
        <v>189737</v>
      </c>
      <c r="L13" s="46">
        <f>IF(K13&lt;0,-((J13/K13)-1),(J13/K13)-1)</f>
        <v>0.86024338953393387</v>
      </c>
      <c r="M13" s="47">
        <v>42460</v>
      </c>
      <c r="N13" s="47">
        <v>50606</v>
      </c>
      <c r="O13" s="46">
        <f>IF(N13&lt;0,-((M13/N13)-1),(M13/N13)-1)</f>
        <v>-0.16096905505276049</v>
      </c>
      <c r="P13" s="45">
        <f>+M13-N13</f>
        <v>-8146</v>
      </c>
      <c r="Q13" s="48"/>
      <c r="R13" s="45">
        <v>85902</v>
      </c>
      <c r="S13" s="45">
        <v>130880</v>
      </c>
      <c r="T13" s="46">
        <f>IF(S13&lt;0,-((R13/S13)-1),(R13/S13)-1)</f>
        <v>-0.34365831295843519</v>
      </c>
      <c r="U13" s="45">
        <v>296148</v>
      </c>
      <c r="V13" s="45">
        <v>200939</v>
      </c>
      <c r="W13" s="46">
        <f>IF(V13&lt;0,-((U13/V13)-1),(U13/V13)-1)</f>
        <v>0.47382041316021284</v>
      </c>
      <c r="X13" s="49">
        <f>453634+377-19291-2</f>
        <v>434718</v>
      </c>
      <c r="Y13" s="24" t="s">
        <v>10</v>
      </c>
      <c r="Z13" s="45">
        <f>38872+77+2</f>
        <v>38951</v>
      </c>
      <c r="AA13" s="50">
        <f>+C13+F13+J13+M13+R13+U13+X13</f>
        <v>11748791</v>
      </c>
      <c r="AB13" s="51">
        <f>+D13+G13+K13+N13+V13+S13++Z13</f>
        <v>12686531</v>
      </c>
      <c r="AC13" s="52">
        <f>IF(AB13&lt;0,-((AA13/AB13)-1),(AA13/AB13)-1)</f>
        <v>-7.3916187175201764E-2</v>
      </c>
      <c r="AD13" s="53"/>
      <c r="AE13" s="53">
        <f>+AA13-'[1]ER GA Cons Acum.'!C10</f>
        <v>0</v>
      </c>
      <c r="AF13" s="53">
        <f>+AB13-'[1]ER GA Cons Acum.'!E10</f>
        <v>0</v>
      </c>
      <c r="AG13" s="3"/>
      <c r="AH13" s="3"/>
      <c r="AI13" s="54"/>
      <c r="AJ13" s="54"/>
      <c r="AK13" s="55"/>
      <c r="AL13" s="55"/>
      <c r="AM13" s="54"/>
    </row>
    <row r="14" spans="2:39" ht="12.5" x14ac:dyDescent="0.25">
      <c r="B14" s="56"/>
      <c r="C14" s="56"/>
      <c r="D14" s="56"/>
      <c r="E14" s="57"/>
      <c r="F14" s="56"/>
      <c r="G14" s="56"/>
      <c r="H14" s="57"/>
      <c r="I14" s="56"/>
      <c r="J14" s="56"/>
      <c r="K14" s="56"/>
      <c r="L14" s="57"/>
      <c r="M14" s="56"/>
      <c r="N14" s="56"/>
      <c r="O14" s="57"/>
      <c r="P14" s="56"/>
      <c r="Q14" s="57"/>
      <c r="R14" s="56"/>
      <c r="S14" s="56"/>
      <c r="T14" s="57"/>
      <c r="U14" s="56"/>
      <c r="V14" s="56"/>
      <c r="W14" s="57"/>
      <c r="X14" s="56"/>
      <c r="Y14" s="56"/>
      <c r="Z14" s="56"/>
      <c r="AA14" s="58"/>
      <c r="AB14" s="59"/>
      <c r="AC14" s="60"/>
      <c r="AD14" s="53"/>
      <c r="AE14" s="53"/>
      <c r="AF14" s="53"/>
    </row>
    <row r="15" spans="2:39" x14ac:dyDescent="0.35">
      <c r="B15" s="1" t="s">
        <v>11</v>
      </c>
      <c r="C15" s="7">
        <v>1416436</v>
      </c>
      <c r="D15" s="7">
        <v>1334460</v>
      </c>
      <c r="E15" s="61">
        <f>IF(D15&lt;0,-((C15/D15)-1),(C15/D15)-1)</f>
        <v>6.1430091572621137E-2</v>
      </c>
      <c r="F15" s="7">
        <v>1610962</v>
      </c>
      <c r="G15" s="7">
        <v>1474427</v>
      </c>
      <c r="H15" s="61">
        <f>IF(G15&lt;0,-((F15/G15)-1),(F15/G15)-1)</f>
        <v>9.2602075246858595E-2</v>
      </c>
      <c r="J15" s="62">
        <v>215070</v>
      </c>
      <c r="K15" s="62">
        <v>19533</v>
      </c>
      <c r="L15" s="61">
        <f>IF(K15&lt;0,-((J15/K15)-1),(J15/K15)-1)</f>
        <v>10.010597450468438</v>
      </c>
      <c r="M15" s="62">
        <v>-8707</v>
      </c>
      <c r="N15" s="62">
        <v>2283</v>
      </c>
      <c r="O15" s="61">
        <f>IF(N15&lt;0,-((M15/N15)-1),(M15/N15)-1)</f>
        <v>-4.8138414367060882</v>
      </c>
      <c r="P15" s="7">
        <f>+M15-N15</f>
        <v>-10990</v>
      </c>
      <c r="Q15" s="48"/>
      <c r="R15" s="7">
        <v>25979</v>
      </c>
      <c r="S15" s="7">
        <v>52824</v>
      </c>
      <c r="T15" s="61">
        <f>IF(S15&lt;0,-((R15/S15)-1),(R15/S15)-1)</f>
        <v>-0.50819703165227925</v>
      </c>
      <c r="U15" s="7">
        <v>277549</v>
      </c>
      <c r="V15" s="7">
        <v>197672</v>
      </c>
      <c r="W15" s="61">
        <f>IF(V15&lt;0,-((U15/V15)-1),(U15/V15)-1)</f>
        <v>0.40408859120158636</v>
      </c>
      <c r="X15" s="7">
        <f>-80034+377-19291-1</f>
        <v>-98949</v>
      </c>
      <c r="Y15" s="63" t="s">
        <v>10</v>
      </c>
      <c r="Z15" s="7">
        <f>38949+2</f>
        <v>38951</v>
      </c>
      <c r="AA15" s="64">
        <f>+C15+F15+J15+M15+R15+U15+X15</f>
        <v>3438340</v>
      </c>
      <c r="AB15" s="65">
        <f>+D15+G15+K15+N15+V15+S15++Z15</f>
        <v>3120150</v>
      </c>
      <c r="AC15" s="66">
        <f>IF(AB15&lt;0,-((AA15/AB15)-1),(AA15/AB15)-1)</f>
        <v>0.10197907151899743</v>
      </c>
      <c r="AD15" s="53"/>
      <c r="AE15" s="53">
        <f>+AA15-'[1]ER GA Cons Acum.'!C24</f>
        <v>0</v>
      </c>
      <c r="AF15" s="53">
        <f>+AB15-'[1]ER GA Cons Acum.'!E24</f>
        <v>0</v>
      </c>
      <c r="AG15" s="3"/>
      <c r="AH15" s="3"/>
      <c r="AI15" s="54"/>
      <c r="AJ15" s="54"/>
      <c r="AK15" s="55"/>
      <c r="AL15" s="55"/>
      <c r="AM15" s="54"/>
    </row>
    <row r="16" spans="2:39" ht="13" x14ac:dyDescent="0.3">
      <c r="B16" s="67" t="s">
        <v>12</v>
      </c>
      <c r="C16" s="68">
        <f>+C15/C13</f>
        <v>0.27512458374964843</v>
      </c>
      <c r="D16" s="68">
        <f>+D15/D13</f>
        <v>0.25292948315547187</v>
      </c>
      <c r="E16" s="69"/>
      <c r="F16" s="68">
        <f>+F15/F13</f>
        <v>0.29897618193027731</v>
      </c>
      <c r="G16" s="68">
        <f>+G15/G13</f>
        <v>0.21684656974245675</v>
      </c>
      <c r="H16" s="69"/>
      <c r="I16" s="70"/>
      <c r="J16" s="68">
        <f>+J15/J13</f>
        <v>0.60933768136061894</v>
      </c>
      <c r="K16" s="68">
        <f>+K15/K13</f>
        <v>0.10294776453722784</v>
      </c>
      <c r="L16" s="69"/>
      <c r="M16" s="68">
        <f>+M15/M13</f>
        <v>-0.20506358926048046</v>
      </c>
      <c r="N16" s="68">
        <f>+N15/N13</f>
        <v>4.5113227680512194E-2</v>
      </c>
      <c r="O16" s="69"/>
      <c r="P16" s="68"/>
      <c r="Q16" s="69"/>
      <c r="R16" s="68">
        <f>+R15/R13</f>
        <v>0.30242602034876953</v>
      </c>
      <c r="S16" s="68">
        <f>+S15/S13</f>
        <v>0.40360635696821517</v>
      </c>
      <c r="T16" s="69"/>
      <c r="U16" s="68">
        <f>(+U15/U13)</f>
        <v>0.93719694206950577</v>
      </c>
      <c r="V16" s="68">
        <f>(+V15/V13)</f>
        <v>0.98374133443482847</v>
      </c>
      <c r="W16" s="69"/>
      <c r="X16" s="68"/>
      <c r="Y16" s="71"/>
      <c r="Z16" s="68"/>
      <c r="AA16" s="72">
        <f>+AA15/AA13</f>
        <v>0.2926547931612708</v>
      </c>
      <c r="AB16" s="73">
        <f>+AB15/AB13</f>
        <v>0.24594193637330805</v>
      </c>
      <c r="AC16" s="74"/>
      <c r="AD16" s="53"/>
      <c r="AE16" s="53"/>
      <c r="AF16" s="53"/>
    </row>
    <row r="17" spans="2:39" ht="12.5" x14ac:dyDescent="0.25">
      <c r="B17" s="56"/>
      <c r="C17" s="75"/>
      <c r="D17" s="75"/>
      <c r="E17" s="57"/>
      <c r="F17" s="75"/>
      <c r="G17" s="75"/>
      <c r="H17" s="57"/>
      <c r="I17" s="56"/>
      <c r="J17" s="75"/>
      <c r="K17" s="75"/>
      <c r="L17" s="57"/>
      <c r="M17" s="75"/>
      <c r="N17" s="75"/>
      <c r="O17" s="57"/>
      <c r="P17" s="75"/>
      <c r="Q17" s="57"/>
      <c r="R17" s="75"/>
      <c r="S17" s="75"/>
      <c r="T17" s="57"/>
      <c r="U17" s="75"/>
      <c r="V17" s="75"/>
      <c r="W17" s="57"/>
      <c r="X17" s="75"/>
      <c r="Y17" s="76"/>
      <c r="Z17" s="75"/>
      <c r="AA17" s="77"/>
      <c r="AB17" s="78"/>
      <c r="AC17" s="60"/>
      <c r="AD17" s="53"/>
      <c r="AE17" s="53"/>
      <c r="AF17" s="53"/>
    </row>
    <row r="18" spans="2:39" x14ac:dyDescent="0.35">
      <c r="B18" s="1" t="s">
        <v>13</v>
      </c>
      <c r="C18" s="7">
        <v>678819</v>
      </c>
      <c r="D18" s="7">
        <v>660045</v>
      </c>
      <c r="E18" s="61">
        <f>IF(D18&lt;0,-((C18/D18)-1),(C18/D18)-1)</f>
        <v>2.8443515214871651E-2</v>
      </c>
      <c r="F18" s="7">
        <v>1174806</v>
      </c>
      <c r="G18" s="7">
        <v>1036216</v>
      </c>
      <c r="H18" s="61">
        <f>IF(G18&lt;0,-((F18/G18)-1),(F18/G18)-1)</f>
        <v>0.13374624595644158</v>
      </c>
      <c r="J18" s="62">
        <v>135002</v>
      </c>
      <c r="K18" s="62">
        <v>-47289</v>
      </c>
      <c r="L18" s="61">
        <f>IF(K18&lt;0,-((J18/K18)-1),(J18/K18)-1)</f>
        <v>3.8548288185413098</v>
      </c>
      <c r="M18" s="62">
        <v>-135801</v>
      </c>
      <c r="N18" s="62">
        <v>-70560</v>
      </c>
      <c r="O18" s="61">
        <f>IF(N18&lt;0,-((M18/N18)-1),(M18/N18)-1)</f>
        <v>-0.92461734693877551</v>
      </c>
      <c r="P18" s="7">
        <f>+M18-N18</f>
        <v>-65241</v>
      </c>
      <c r="Q18" s="48"/>
      <c r="R18" s="7">
        <v>18661</v>
      </c>
      <c r="S18" s="7">
        <v>46869</v>
      </c>
      <c r="T18" s="61">
        <f>IF(S18&lt;0,-((R18/S18)-1),(R18/S18)-1)</f>
        <v>-0.60184770317267278</v>
      </c>
      <c r="U18" s="7">
        <v>192325</v>
      </c>
      <c r="V18" s="7">
        <v>110865</v>
      </c>
      <c r="W18" s="61">
        <f>IF(V18&lt;0,-((U18/V18)-1),(U18/V18)-1)</f>
        <v>0.73476751003472685</v>
      </c>
      <c r="X18" s="11">
        <f>-19291+377+36+1</f>
        <v>-18877</v>
      </c>
      <c r="Y18" s="63" t="s">
        <v>10</v>
      </c>
      <c r="Z18" s="7">
        <f>38949-234</f>
        <v>38715</v>
      </c>
      <c r="AA18" s="64">
        <f>+C18+F18+J18+M18+R18+U18+X18</f>
        <v>2044935</v>
      </c>
      <c r="AB18" s="65">
        <f>+D18+G18+K18+N18+V18+S18++Z18</f>
        <v>1774861</v>
      </c>
      <c r="AC18" s="66">
        <f>IF(AB18&lt;0,-((AA18/AB18)-1),(AA18/AB18)-1)</f>
        <v>0.15216628231731955</v>
      </c>
      <c r="AD18" s="53"/>
      <c r="AE18" s="53">
        <f>+AA18-'[1]ER GA Cons Acum.'!C40</f>
        <v>0</v>
      </c>
      <c r="AF18" s="53">
        <f>+AB18-'[1]ER GA Cons Acum.'!E40</f>
        <v>0</v>
      </c>
      <c r="AG18" s="3"/>
      <c r="AH18" s="3"/>
      <c r="AI18" s="54"/>
      <c r="AJ18" s="54"/>
      <c r="AK18" s="55"/>
      <c r="AL18" s="55"/>
      <c r="AM18" s="54"/>
    </row>
    <row r="19" spans="2:39" ht="13" x14ac:dyDescent="0.3">
      <c r="B19" s="67" t="s">
        <v>14</v>
      </c>
      <c r="C19" s="68">
        <f>+C18/C13</f>
        <v>0.13185191199344876</v>
      </c>
      <c r="D19" s="68">
        <f>+D18/D13</f>
        <v>0.12510291856582695</v>
      </c>
      <c r="E19" s="69"/>
      <c r="F19" s="68">
        <f>+F18/F13</f>
        <v>0.2180306005906914</v>
      </c>
      <c r="G19" s="68">
        <f>+G18/G13</f>
        <v>0.15239810795125808</v>
      </c>
      <c r="H19" s="69"/>
      <c r="I19" s="79"/>
      <c r="J19" s="68">
        <f>+J18/J13</f>
        <v>0.38248851843142367</v>
      </c>
      <c r="K19" s="68">
        <f>+K18/K13</f>
        <v>-0.24923446665647711</v>
      </c>
      <c r="L19" s="69"/>
      <c r="M19" s="68">
        <f>+M18/M13</f>
        <v>-3.1983278379651439</v>
      </c>
      <c r="N19" s="68">
        <f>+N18/N13</f>
        <v>-1.3943010710192467</v>
      </c>
      <c r="O19" s="69"/>
      <c r="P19" s="68"/>
      <c r="Q19" s="69"/>
      <c r="R19" s="68">
        <f>+R18/R13</f>
        <v>0.21723592000186259</v>
      </c>
      <c r="S19" s="68">
        <f>+S18/S13</f>
        <v>0.35810666259168705</v>
      </c>
      <c r="T19" s="69"/>
      <c r="U19" s="68">
        <f>+U18/U13</f>
        <v>0.64942191066628852</v>
      </c>
      <c r="V19" s="68">
        <f>+V18/V13</f>
        <v>0.55173460602471391</v>
      </c>
      <c r="W19" s="69"/>
      <c r="X19" s="68"/>
      <c r="Y19" s="70"/>
      <c r="Z19" s="68"/>
      <c r="AA19" s="72">
        <f>+AA18/AA13</f>
        <v>0.17405493041794684</v>
      </c>
      <c r="AB19" s="73">
        <f>+AB18/AB13</f>
        <v>0.13990120703602898</v>
      </c>
      <c r="AC19" s="74"/>
      <c r="AD19" s="53"/>
      <c r="AE19" s="53"/>
      <c r="AF19" s="53"/>
    </row>
    <row r="20" spans="2:39" ht="12.5" x14ac:dyDescent="0.25">
      <c r="B20" s="56"/>
      <c r="C20" s="75"/>
      <c r="D20" s="75"/>
      <c r="E20" s="57"/>
      <c r="F20" s="75"/>
      <c r="G20" s="75"/>
      <c r="H20" s="57"/>
      <c r="I20" s="56"/>
      <c r="J20" s="75">
        <v>0</v>
      </c>
      <c r="K20" s="75">
        <v>0</v>
      </c>
      <c r="L20" s="57"/>
      <c r="M20" s="75"/>
      <c r="N20" s="75"/>
      <c r="O20" s="57"/>
      <c r="P20" s="75"/>
      <c r="Q20" s="57"/>
      <c r="R20" s="75"/>
      <c r="S20" s="75"/>
      <c r="T20" s="57"/>
      <c r="U20" s="75"/>
      <c r="V20" s="75"/>
      <c r="W20" s="57"/>
      <c r="X20" s="75"/>
      <c r="Y20" s="56"/>
      <c r="Z20" s="75"/>
      <c r="AA20" s="77"/>
      <c r="AB20" s="78"/>
      <c r="AC20" s="60"/>
      <c r="AD20" s="53"/>
      <c r="AE20" s="53"/>
      <c r="AF20" s="53"/>
    </row>
    <row r="21" spans="2:39" x14ac:dyDescent="0.35">
      <c r="B21" s="80" t="s">
        <v>15</v>
      </c>
      <c r="C21" s="45">
        <v>1124098</v>
      </c>
      <c r="D21" s="45">
        <v>1132039</v>
      </c>
      <c r="E21" s="46">
        <f>IF(D21&lt;0,-((C21/D21)-1),(C21/D21)-1)</f>
        <v>-7.0147759926999509E-3</v>
      </c>
      <c r="F21" s="45">
        <v>1614222</v>
      </c>
      <c r="G21" s="45">
        <v>1442350</v>
      </c>
      <c r="H21" s="46">
        <f>IF(G21&lt;0,-((F21/G21)-1),(F21/G21)-1)</f>
        <v>0.11916109127465591</v>
      </c>
      <c r="I21" s="80"/>
      <c r="J21" s="47">
        <v>135830</v>
      </c>
      <c r="K21" s="47">
        <v>-46471</v>
      </c>
      <c r="L21" s="46">
        <f>IF(K21&lt;0,-((J21/K21)-1),(J21/K21)-1)</f>
        <v>3.922898151535366</v>
      </c>
      <c r="M21" s="47">
        <v>-130994</v>
      </c>
      <c r="N21" s="47">
        <v>-67575</v>
      </c>
      <c r="O21" s="46">
        <f>IF(N21&lt;0,-((M21/N21)-1),(M21/N21)-1)</f>
        <v>-0.93849796522382545</v>
      </c>
      <c r="P21" s="45">
        <f>+M21-N21</f>
        <v>-63419</v>
      </c>
      <c r="Q21" s="81"/>
      <c r="R21" s="45">
        <v>24917</v>
      </c>
      <c r="S21" s="45">
        <v>51566</v>
      </c>
      <c r="T21" s="46">
        <f>IF(S21&lt;0,-((R21/S21)-1),(R21/S21)-1)</f>
        <v>-0.51679401155800331</v>
      </c>
      <c r="U21" s="45">
        <v>194475</v>
      </c>
      <c r="V21" s="45">
        <v>113638</v>
      </c>
      <c r="W21" s="46">
        <f>IF(V21&lt;0,-((U21/V21)-1),(U21/V21)-1)</f>
        <v>0.71135535648286674</v>
      </c>
      <c r="X21" s="30">
        <f>-18878-1</f>
        <v>-18879</v>
      </c>
      <c r="Y21" s="24" t="s">
        <v>10</v>
      </c>
      <c r="Z21" s="45">
        <f>38715+1</f>
        <v>38716</v>
      </c>
      <c r="AA21" s="50">
        <f>+C21+F21+J21+M21+R21+U21+X21</f>
        <v>2943669</v>
      </c>
      <c r="AB21" s="51">
        <f>+D21+G21+K21+N21+V21+S21++Z21</f>
        <v>2664263</v>
      </c>
      <c r="AC21" s="52">
        <f>IF(AB21&lt;0,-((AA21/AB21)-1),(AA21/AB21)-1)</f>
        <v>0.1048717787996154</v>
      </c>
      <c r="AD21" s="53"/>
      <c r="AE21" s="53">
        <f>+AA21-'[1]ER GA Cons Acum.'!C43</f>
        <v>0</v>
      </c>
      <c r="AF21" s="53">
        <f>+AB21-'[1]ER GA Cons Acum.'!E43</f>
        <v>0</v>
      </c>
      <c r="AG21" s="3"/>
      <c r="AH21" s="3"/>
      <c r="AI21" s="54"/>
      <c r="AJ21" s="54"/>
      <c r="AK21" s="55"/>
      <c r="AL21" s="55"/>
      <c r="AM21" s="54"/>
    </row>
    <row r="22" spans="2:39" ht="13" x14ac:dyDescent="0.3">
      <c r="B22" s="82" t="s">
        <v>16</v>
      </c>
      <c r="C22" s="83">
        <f>+C21/C13</f>
        <v>0.21834166481493855</v>
      </c>
      <c r="D22" s="83">
        <f>+D21/D13</f>
        <v>0.21456322346255205</v>
      </c>
      <c r="E22" s="84"/>
      <c r="F22" s="83">
        <f>+F21/F13</f>
        <v>0.2995812007656643</v>
      </c>
      <c r="G22" s="83">
        <f>+G21/G13</f>
        <v>0.21212894898698445</v>
      </c>
      <c r="H22" s="84"/>
      <c r="I22" s="85"/>
      <c r="J22" s="83">
        <f>+J21/J13</f>
        <v>0.38483441325713896</v>
      </c>
      <c r="K22" s="83">
        <f>+K21/K13</f>
        <v>-0.24492323584751524</v>
      </c>
      <c r="L22" s="84"/>
      <c r="M22" s="83">
        <f>+M21/M13</f>
        <v>-3.0851154027319829</v>
      </c>
      <c r="N22" s="83">
        <f>+N21/N13</f>
        <v>-1.335315970438288</v>
      </c>
      <c r="O22" s="84"/>
      <c r="P22" s="83"/>
      <c r="Q22" s="84"/>
      <c r="R22" s="83">
        <f>+R21/R13</f>
        <v>0.290063095154944</v>
      </c>
      <c r="S22" s="83">
        <f>+S21/S13</f>
        <v>0.39399449877750609</v>
      </c>
      <c r="T22" s="84"/>
      <c r="U22" s="83">
        <f>+U21/U13</f>
        <v>0.65668179423801609</v>
      </c>
      <c r="V22" s="83">
        <f>+V21/V13</f>
        <v>0.5655348140480444</v>
      </c>
      <c r="W22" s="84"/>
      <c r="X22" s="68"/>
      <c r="Y22" s="70"/>
      <c r="Z22" s="68"/>
      <c r="AA22" s="86">
        <f>+AA21/AA13</f>
        <v>0.25055080135479474</v>
      </c>
      <c r="AB22" s="87">
        <f>+AB21/AB13</f>
        <v>0.21000721158526314</v>
      </c>
      <c r="AC22" s="88"/>
      <c r="AD22" s="53"/>
      <c r="AE22" s="53"/>
      <c r="AF22" s="53"/>
    </row>
    <row r="23" spans="2:39" ht="12.5" x14ac:dyDescent="0.25">
      <c r="B23" s="56"/>
      <c r="C23" s="75"/>
      <c r="D23" s="75"/>
      <c r="E23" s="57"/>
      <c r="F23" s="75"/>
      <c r="G23" s="75"/>
      <c r="H23" s="57"/>
      <c r="I23" s="56"/>
      <c r="J23" s="75"/>
      <c r="K23" s="75"/>
      <c r="L23" s="57"/>
      <c r="M23" s="75"/>
      <c r="N23" s="75"/>
      <c r="O23" s="57"/>
      <c r="P23" s="75"/>
      <c r="Q23" s="57"/>
      <c r="R23" s="75"/>
      <c r="S23" s="75"/>
      <c r="T23" s="57"/>
      <c r="U23" s="75"/>
      <c r="V23" s="75"/>
      <c r="W23" s="57"/>
      <c r="X23" s="75"/>
      <c r="Y23" s="56"/>
      <c r="Z23" s="75"/>
      <c r="AA23" s="77"/>
      <c r="AB23" s="78"/>
      <c r="AC23" s="60"/>
      <c r="AD23" s="53"/>
      <c r="AE23" s="53"/>
      <c r="AF23" s="53"/>
    </row>
    <row r="24" spans="2:39" x14ac:dyDescent="0.35">
      <c r="B24" s="80" t="s">
        <v>17</v>
      </c>
      <c r="C24" s="45">
        <v>2595393</v>
      </c>
      <c r="D24" s="45">
        <v>5555632</v>
      </c>
      <c r="E24" s="46">
        <f>IF(D24&lt;0,-((C24/D24)-1),(C24/D24)-1)</f>
        <v>-0.53283568818093063</v>
      </c>
      <c r="F24" s="45">
        <v>363299</v>
      </c>
      <c r="G24" s="45">
        <v>338635</v>
      </c>
      <c r="H24" s="46">
        <f>IF(G24&lt;0,-((F24/G24)-1),(F24/G24)-1)</f>
        <v>7.2833581880195508E-2</v>
      </c>
      <c r="I24" s="80"/>
      <c r="J24" s="47">
        <v>-75158</v>
      </c>
      <c r="K24" s="47">
        <v>-154588</v>
      </c>
      <c r="L24" s="46">
        <f>IF(K24&lt;0,-((J24/K24)-1),(J24/K24)-1)</f>
        <v>0.51381737262918215</v>
      </c>
      <c r="M24" s="47">
        <v>1298029</v>
      </c>
      <c r="N24" s="47">
        <v>1784999</v>
      </c>
      <c r="O24" s="46">
        <f>IF(N24&lt;0,-((M24/N24)-1),(M24/N24)-1)</f>
        <v>-0.27281247776609396</v>
      </c>
      <c r="P24" s="45">
        <f>+M24-N24</f>
        <v>-486970</v>
      </c>
      <c r="Q24" s="48"/>
      <c r="R24" s="45">
        <v>12645</v>
      </c>
      <c r="S24" s="45">
        <v>31200</v>
      </c>
      <c r="T24" s="46">
        <f>IF(S24&lt;0,-((R24/S24)-1),(R24/S24)-1)</f>
        <v>-0.59471153846153846</v>
      </c>
      <c r="U24" s="45">
        <v>152219</v>
      </c>
      <c r="V24" s="45">
        <v>91120</v>
      </c>
      <c r="W24" s="46">
        <f>IF(V24&lt;0,-((U24/V24)-1),(U24/V24)-1)</f>
        <v>0.67053336259877083</v>
      </c>
      <c r="X24" s="49">
        <f>36-1</f>
        <v>35</v>
      </c>
      <c r="Y24" s="24"/>
      <c r="Z24" s="45">
        <v>-199</v>
      </c>
      <c r="AA24" s="50">
        <f>+C24+F24+J24+M24+R24+U24+X24</f>
        <v>4346462</v>
      </c>
      <c r="AB24" s="51">
        <f>+D24+G24+K24+N24+V24+S24++Z24</f>
        <v>7646799</v>
      </c>
      <c r="AC24" s="52">
        <f>IF(AB24&lt;0,-((AA24/AB24)-1),(AA24/AB24)-1)</f>
        <v>-0.43159719511392935</v>
      </c>
      <c r="AD24" s="53"/>
      <c r="AE24" s="53">
        <f>+AA24-'[1]ER GA Cons Acum.'!C60</f>
        <v>0</v>
      </c>
      <c r="AF24" s="53">
        <f>+AB24-'[1]ER GA Cons Acum.'!E60</f>
        <v>0</v>
      </c>
      <c r="AG24" s="3"/>
      <c r="AH24" s="3"/>
      <c r="AI24" s="54"/>
      <c r="AJ24" s="54"/>
      <c r="AK24" s="55"/>
      <c r="AL24" s="55"/>
      <c r="AM24" s="54"/>
    </row>
    <row r="25" spans="2:39" ht="13" x14ac:dyDescent="0.3">
      <c r="B25" s="82" t="s">
        <v>18</v>
      </c>
      <c r="C25" s="83">
        <f>+C24/C13</f>
        <v>0.50412190793777567</v>
      </c>
      <c r="D25" s="83">
        <f>+D24/D13</f>
        <v>1.0529975648292196</v>
      </c>
      <c r="E25" s="84"/>
      <c r="F25" s="83">
        <f>+F24/F13</f>
        <v>6.7424152723085842E-2</v>
      </c>
      <c r="G25" s="83">
        <f>+G24/G13</f>
        <v>4.9803644496971937E-2</v>
      </c>
      <c r="H25" s="84"/>
      <c r="I25" s="85"/>
      <c r="J25" s="83">
        <f>+J24/J13</f>
        <v>-0.21293811994095599</v>
      </c>
      <c r="K25" s="83">
        <f>+K24/K13</f>
        <v>-0.81474883654743147</v>
      </c>
      <c r="L25" s="84"/>
      <c r="M25" s="83">
        <f>+M24/M13</f>
        <v>30.570631182289212</v>
      </c>
      <c r="N25" s="83">
        <f>+N24/N13</f>
        <v>35.272477571829427</v>
      </c>
      <c r="O25" s="84"/>
      <c r="P25" s="83"/>
      <c r="Q25" s="84"/>
      <c r="R25" s="83">
        <f>+R24/R13</f>
        <v>0.14720262624851574</v>
      </c>
      <c r="S25" s="83">
        <f>+S24/S13</f>
        <v>0.23838630806845965</v>
      </c>
      <c r="T25" s="84"/>
      <c r="U25" s="83">
        <f>+U24/U13</f>
        <v>0.5139963801882842</v>
      </c>
      <c r="V25" s="83">
        <f>+V24/V13</f>
        <v>0.45347095387157299</v>
      </c>
      <c r="W25" s="84"/>
      <c r="X25" s="68"/>
      <c r="Y25" s="70"/>
      <c r="Z25" s="68"/>
      <c r="AA25" s="86">
        <f>+AA24/AA13</f>
        <v>0.36994972503979345</v>
      </c>
      <c r="AB25" s="87">
        <f>+AB24/AB13</f>
        <v>0.60274940407271305</v>
      </c>
      <c r="AC25" s="88"/>
      <c r="AE25" s="53"/>
      <c r="AF25" s="53"/>
    </row>
    <row r="26" spans="2:39" ht="12.5" x14ac:dyDescent="0.25">
      <c r="B26" s="56"/>
      <c r="C26" s="75"/>
      <c r="D26" s="75"/>
      <c r="E26" s="57"/>
      <c r="F26" s="75"/>
      <c r="G26" s="75"/>
      <c r="H26" s="57"/>
      <c r="I26" s="56"/>
      <c r="J26" s="75"/>
      <c r="K26" s="75"/>
      <c r="L26" s="57"/>
      <c r="M26" s="75"/>
      <c r="N26" s="75"/>
      <c r="O26" s="57"/>
      <c r="P26" s="75"/>
      <c r="Q26" s="57"/>
      <c r="R26" s="75"/>
      <c r="S26" s="75"/>
      <c r="T26" s="57"/>
      <c r="U26" s="75"/>
      <c r="V26" s="75"/>
      <c r="W26" s="57"/>
      <c r="X26" s="75"/>
      <c r="Y26" s="56"/>
      <c r="Z26" s="75"/>
      <c r="AA26" s="77"/>
      <c r="AB26" s="78"/>
      <c r="AC26" s="60"/>
      <c r="AE26" s="53"/>
      <c r="AF26" s="53"/>
    </row>
    <row r="27" spans="2:39" x14ac:dyDescent="0.35">
      <c r="B27" s="80" t="s">
        <v>19</v>
      </c>
      <c r="C27" s="45">
        <v>1372737</v>
      </c>
      <c r="D27" s="45">
        <v>2843792</v>
      </c>
      <c r="E27" s="46">
        <f>IF(D27&lt;0,-((C27/D27)-1),(C27/D27)-1)</f>
        <v>-0.51728642601146646</v>
      </c>
      <c r="F27" s="45">
        <v>114945</v>
      </c>
      <c r="G27" s="45">
        <v>120141</v>
      </c>
      <c r="H27" s="46">
        <f>IF(G27&lt;0,-((F27/G27)-1),(F27/G27)-1)</f>
        <v>-4.3249182210902237E-2</v>
      </c>
      <c r="I27" s="7">
        <v>0</v>
      </c>
      <c r="J27" s="47">
        <v>-75158</v>
      </c>
      <c r="K27" s="47">
        <v>-154588</v>
      </c>
      <c r="L27" s="89">
        <f>IF(K27&lt;0,-((J27/K27)-1),(J27/K27)-1)</f>
        <v>0.51381737262918215</v>
      </c>
      <c r="M27" s="47">
        <v>1233732</v>
      </c>
      <c r="N27" s="47">
        <v>1612939</v>
      </c>
      <c r="O27" s="46">
        <f>IF(N27&lt;0,-((M27/N27)-1),(M27/N27)-1)</f>
        <v>-0.2351031254126783</v>
      </c>
      <c r="P27" s="45">
        <f>+M27-N27</f>
        <v>-379207</v>
      </c>
      <c r="Q27" s="90"/>
      <c r="R27" s="45">
        <v>12539</v>
      </c>
      <c r="S27" s="45">
        <v>30998</v>
      </c>
      <c r="T27" s="46">
        <f>IF(S27&lt;0,-((R27/S27)-1),(R27/S27)-1)</f>
        <v>-0.59549003161494296</v>
      </c>
      <c r="U27" s="45">
        <v>150840</v>
      </c>
      <c r="V27" s="45">
        <v>91334</v>
      </c>
      <c r="W27" s="46">
        <f>IF(V27&lt;0,-((U27/V27)-1),(U27/V27)-1)</f>
        <v>0.65152079181903777</v>
      </c>
      <c r="X27" s="49">
        <f>36</f>
        <v>36</v>
      </c>
      <c r="Y27" s="24"/>
      <c r="Z27" s="45">
        <v>-197</v>
      </c>
      <c r="AA27" s="50">
        <f>+C27+F27+J27+M27+R27+U27+X27</f>
        <v>2809671</v>
      </c>
      <c r="AB27" s="51">
        <f>+D27+G27+K27+N27+V27+S27++Z27</f>
        <v>4544419</v>
      </c>
      <c r="AC27" s="52">
        <f>IF(AB27&lt;0,-((AA27/AB27)-1),(AA27/AB27)-1)</f>
        <v>-0.3817315260762707</v>
      </c>
      <c r="AE27" s="53">
        <f>+AA27-'[1]ER GA Cons Acum.'!C65</f>
        <v>0</v>
      </c>
      <c r="AF27" s="53">
        <f>+AB27-'[1]ER GA Cons Acum.'!E65</f>
        <v>0</v>
      </c>
      <c r="AG27" s="3"/>
      <c r="AH27" s="3"/>
      <c r="AI27" s="54"/>
      <c r="AJ27" s="54"/>
      <c r="AK27" s="55"/>
      <c r="AL27" s="55"/>
      <c r="AM27" s="54"/>
    </row>
    <row r="28" spans="2:39" ht="13" x14ac:dyDescent="0.3">
      <c r="B28" s="91" t="s">
        <v>20</v>
      </c>
      <c r="C28" s="92">
        <f>+C27/C13</f>
        <v>0.26663661169494501</v>
      </c>
      <c r="D28" s="92">
        <f>+D27/D13</f>
        <v>0.53900367246801373</v>
      </c>
      <c r="E28" s="93"/>
      <c r="F28" s="92">
        <f>+F27/F13</f>
        <v>2.1332481605385929E-2</v>
      </c>
      <c r="G28" s="92">
        <f>+G27/G13</f>
        <v>1.7669347980895967E-2</v>
      </c>
      <c r="H28" s="93"/>
      <c r="I28" s="94"/>
      <c r="J28" s="92">
        <f>+J27/J13</f>
        <v>-0.21293811994095599</v>
      </c>
      <c r="K28" s="92">
        <f>+K27/K13</f>
        <v>-0.81474883654743147</v>
      </c>
      <c r="L28" s="93"/>
      <c r="M28" s="92">
        <f>+M27/M13</f>
        <v>29.056335374470091</v>
      </c>
      <c r="N28" s="92">
        <f>+N27/N13</f>
        <v>31.872485476030509</v>
      </c>
      <c r="O28" s="93"/>
      <c r="P28" s="92"/>
      <c r="Q28" s="93"/>
      <c r="R28" s="92">
        <f>+R27/R13</f>
        <v>0.14596866196363298</v>
      </c>
      <c r="S28" s="92">
        <f>+S27/S13</f>
        <v>0.23684290953545231</v>
      </c>
      <c r="T28" s="93"/>
      <c r="U28" s="92">
        <f>+U27/U13</f>
        <v>0.50933992463227851</v>
      </c>
      <c r="V28" s="92">
        <f>+V27/V13</f>
        <v>0.45453595369739075</v>
      </c>
      <c r="W28" s="93"/>
      <c r="X28" s="92"/>
      <c r="Y28" s="94"/>
      <c r="Z28" s="92"/>
      <c r="AA28" s="95">
        <f>+AA27/AA13</f>
        <v>0.23914554272009775</v>
      </c>
      <c r="AB28" s="96">
        <f>+AB27/AB13</f>
        <v>0.35820816580986559</v>
      </c>
      <c r="AC28" s="97"/>
      <c r="AE28" s="53"/>
      <c r="AF28" s="37"/>
    </row>
    <row r="29" spans="2:39" x14ac:dyDescent="0.35">
      <c r="E29" s="11"/>
      <c r="G29" s="11"/>
      <c r="H29" s="11"/>
      <c r="I29" s="11"/>
      <c r="AA29" s="98"/>
      <c r="AB29" s="99"/>
      <c r="AC29" s="98"/>
      <c r="AE29" s="53"/>
      <c r="AF29" s="37"/>
    </row>
    <row r="30" spans="2:39" x14ac:dyDescent="0.35">
      <c r="C30" s="100">
        <f>+C27/C24</f>
        <v>0.52891296231437779</v>
      </c>
      <c r="D30" s="100">
        <f>+D27/D24</f>
        <v>0.51187551659289166</v>
      </c>
      <c r="E30" s="11"/>
      <c r="F30" s="100">
        <f>+F27/F24</f>
        <v>0.31639228294049804</v>
      </c>
      <c r="G30" s="100">
        <f>+G27/G24</f>
        <v>0.35478022059149233</v>
      </c>
      <c r="H30" s="11"/>
      <c r="I30" s="11"/>
      <c r="J30" s="100">
        <f>+J27/J24</f>
        <v>1</v>
      </c>
      <c r="K30" s="100">
        <f>+K27/K24</f>
        <v>1</v>
      </c>
      <c r="M30" s="101">
        <f>+M27/M24</f>
        <v>0.95046566756212691</v>
      </c>
      <c r="N30" s="101">
        <f>+N27/N24</f>
        <v>0.90360778913601636</v>
      </c>
      <c r="R30" s="100">
        <f>+R27/R24</f>
        <v>0.99161724001581653</v>
      </c>
      <c r="S30" s="100">
        <f>+S27/S24</f>
        <v>0.993525641025641</v>
      </c>
      <c r="U30" s="100">
        <f>+U27/U24</f>
        <v>0.99094068414586878</v>
      </c>
      <c r="V30" s="100">
        <f>+V27/V24</f>
        <v>1.0023485513608428</v>
      </c>
      <c r="Z30" s="102"/>
      <c r="AA30" s="100">
        <f>+AA27/AA24</f>
        <v>0.64642714005091961</v>
      </c>
      <c r="AB30" s="100">
        <f>+AB27/AB24</f>
        <v>0.59429036908123256</v>
      </c>
      <c r="AE30" s="53"/>
      <c r="AF30" s="37"/>
    </row>
    <row r="31" spans="2:39" x14ac:dyDescent="0.35">
      <c r="C31" s="14"/>
      <c r="E31" s="11"/>
      <c r="F31" s="11"/>
      <c r="G31" s="11"/>
      <c r="H31" s="11"/>
      <c r="I31" s="11"/>
      <c r="Q31" s="102"/>
      <c r="X31" s="102"/>
      <c r="Z31" s="102"/>
      <c r="AA31" s="2">
        <f>+AA27-'[1]ER GA Cons Acum.'!C65</f>
        <v>0</v>
      </c>
      <c r="AB31" s="2">
        <f>+AB27-'[1]ER GA Cons Acum.'!E65</f>
        <v>0</v>
      </c>
      <c r="AE31" s="3"/>
    </row>
    <row r="32" spans="2:39" x14ac:dyDescent="0.35">
      <c r="C32" s="14"/>
      <c r="E32" s="11"/>
      <c r="F32" s="11"/>
      <c r="G32" s="11"/>
      <c r="H32" s="11"/>
      <c r="I32" s="11"/>
      <c r="M32" s="55"/>
      <c r="Q32" s="102"/>
      <c r="X32" s="102"/>
      <c r="Z32" s="102"/>
      <c r="AA32" s="103"/>
      <c r="AB32" s="2"/>
      <c r="AE32" s="3"/>
    </row>
    <row r="33" spans="1:31" x14ac:dyDescent="0.35">
      <c r="B33" s="104" t="s">
        <v>21</v>
      </c>
      <c r="D33" s="55"/>
      <c r="E33" s="11"/>
      <c r="F33" s="11"/>
      <c r="G33" s="11"/>
      <c r="H33" s="11"/>
      <c r="I33" s="11"/>
      <c r="Q33" s="102"/>
      <c r="X33" s="102"/>
      <c r="Z33" s="102"/>
      <c r="AA33" s="103"/>
      <c r="AB33" s="2"/>
      <c r="AE33" s="3"/>
    </row>
    <row r="34" spans="1:31" x14ac:dyDescent="0.35">
      <c r="C34" s="14"/>
      <c r="D34" s="55"/>
      <c r="E34" s="11"/>
      <c r="F34" s="11"/>
      <c r="G34" s="11"/>
      <c r="H34" s="11"/>
      <c r="I34" s="11"/>
      <c r="Q34" s="102"/>
      <c r="X34" s="102"/>
      <c r="Z34" s="102"/>
      <c r="AA34" s="103"/>
      <c r="AB34" s="2"/>
      <c r="AE34" s="3"/>
    </row>
    <row r="35" spans="1:31" x14ac:dyDescent="0.35">
      <c r="C35" s="14"/>
      <c r="E35" s="11"/>
      <c r="F35" s="11"/>
      <c r="G35" s="11"/>
      <c r="H35" s="11"/>
      <c r="I35" s="11"/>
      <c r="Q35" s="102"/>
      <c r="X35" s="102"/>
      <c r="Z35" s="102"/>
      <c r="AA35" s="103"/>
      <c r="AB35" s="2"/>
      <c r="AE35" s="3"/>
    </row>
    <row r="36" spans="1:31" x14ac:dyDescent="0.35">
      <c r="E36" s="11"/>
      <c r="F36" s="11"/>
      <c r="G36" s="11"/>
      <c r="H36" s="11"/>
      <c r="I36" s="11"/>
      <c r="P36" s="102"/>
      <c r="AA36" s="103"/>
      <c r="AB36" s="2"/>
      <c r="AE36" s="3"/>
    </row>
    <row r="37" spans="1:31" x14ac:dyDescent="0.35">
      <c r="A37" s="105" t="s">
        <v>22</v>
      </c>
      <c r="B37" s="106" t="s">
        <v>23</v>
      </c>
      <c r="C37" s="107"/>
      <c r="D37" s="107"/>
      <c r="E37" s="107"/>
      <c r="F37" s="107"/>
      <c r="G37" s="107"/>
      <c r="N37" s="80"/>
      <c r="O37" s="80"/>
      <c r="P37" s="80"/>
      <c r="Q37" s="80"/>
      <c r="AA37" s="103"/>
      <c r="AB37" s="2"/>
      <c r="AE37" s="3"/>
    </row>
    <row r="38" spans="1:31" x14ac:dyDescent="0.35">
      <c r="A38" s="105" t="s">
        <v>24</v>
      </c>
      <c r="B38" s="106" t="s">
        <v>25</v>
      </c>
      <c r="C38" s="107"/>
      <c r="D38" s="107"/>
      <c r="E38" s="107"/>
      <c r="F38" s="107"/>
      <c r="G38" s="107"/>
      <c r="N38" s="53"/>
      <c r="Q38" s="108"/>
      <c r="AA38" s="103"/>
      <c r="AB38" s="2"/>
      <c r="AE38" s="3"/>
    </row>
    <row r="39" spans="1:31" x14ac:dyDescent="0.35">
      <c r="A39" s="105" t="s">
        <v>10</v>
      </c>
      <c r="B39" s="106" t="s">
        <v>26</v>
      </c>
      <c r="C39" s="107"/>
      <c r="D39" s="107"/>
      <c r="E39" s="107"/>
      <c r="F39" s="107"/>
      <c r="G39" s="107"/>
      <c r="N39" s="53"/>
      <c r="Q39" s="108"/>
      <c r="AA39" s="103"/>
      <c r="AB39" s="2"/>
      <c r="AE39" s="3"/>
    </row>
    <row r="40" spans="1:31" x14ac:dyDescent="0.35">
      <c r="A40" s="105"/>
      <c r="B40" s="106" t="s">
        <v>27</v>
      </c>
      <c r="C40" s="107"/>
      <c r="D40" s="107"/>
      <c r="E40" s="11"/>
      <c r="F40" s="11"/>
      <c r="G40" s="11"/>
      <c r="H40" s="11"/>
      <c r="I40" s="11"/>
      <c r="M40" s="80"/>
      <c r="N40" s="109"/>
      <c r="Q40" s="110"/>
      <c r="AA40" s="103"/>
      <c r="AB40" s="2"/>
      <c r="AE40" s="3"/>
    </row>
    <row r="41" spans="1:31" x14ac:dyDescent="0.35">
      <c r="A41" s="105"/>
      <c r="B41" s="106"/>
      <c r="C41" s="107"/>
      <c r="D41" s="107"/>
      <c r="E41" s="11"/>
      <c r="F41" s="11"/>
      <c r="G41" s="11"/>
      <c r="H41" s="11"/>
      <c r="I41" s="11"/>
      <c r="M41" s="80"/>
      <c r="N41" s="55"/>
      <c r="AA41" s="103"/>
      <c r="AB41" s="2"/>
      <c r="AE41" s="3"/>
    </row>
    <row r="42" spans="1:31" x14ac:dyDescent="0.35">
      <c r="E42" s="11"/>
      <c r="F42" s="11"/>
      <c r="G42" s="11"/>
      <c r="H42" s="11"/>
      <c r="I42" s="11"/>
      <c r="M42" s="80"/>
      <c r="AA42" s="103"/>
      <c r="AB42" s="2"/>
      <c r="AE42" s="3"/>
    </row>
    <row r="43" spans="1:31" x14ac:dyDescent="0.35">
      <c r="A43" s="111"/>
      <c r="B43" s="106"/>
      <c r="E43" s="11"/>
      <c r="F43" s="11"/>
      <c r="G43" s="11"/>
      <c r="H43" s="11"/>
      <c r="I43" s="11"/>
      <c r="M43" s="80"/>
      <c r="AA43" s="103"/>
      <c r="AB43" s="2"/>
      <c r="AE43" s="3"/>
    </row>
    <row r="44" spans="1:31" x14ac:dyDescent="0.35">
      <c r="E44" s="11"/>
      <c r="F44" s="11"/>
      <c r="G44" s="11"/>
      <c r="H44" s="11"/>
      <c r="I44" s="11"/>
      <c r="M44" s="80"/>
      <c r="N44" s="55"/>
      <c r="AA44" s="103"/>
      <c r="AB44" s="2"/>
      <c r="AE44" s="3"/>
    </row>
    <row r="45" spans="1:31" hidden="1" x14ac:dyDescent="0.35">
      <c r="A45" s="111" t="s">
        <v>22</v>
      </c>
      <c r="B45" s="106" t="s">
        <v>28</v>
      </c>
      <c r="C45" s="13"/>
      <c r="F45" s="13"/>
      <c r="J45" s="13"/>
      <c r="M45" s="112">
        <v>-2.5543487267779836</v>
      </c>
      <c r="AA45" s="113"/>
      <c r="AB45" s="2"/>
    </row>
    <row r="46" spans="1:31" hidden="1" x14ac:dyDescent="0.35">
      <c r="A46" s="111" t="s">
        <v>24</v>
      </c>
      <c r="B46" s="106" t="s">
        <v>29</v>
      </c>
      <c r="C46" s="13"/>
      <c r="F46" s="13"/>
      <c r="J46" s="13"/>
      <c r="M46" s="13"/>
      <c r="AA46" s="113"/>
      <c r="AB46" s="2"/>
    </row>
    <row r="47" spans="1:31" hidden="1" x14ac:dyDescent="0.35">
      <c r="A47" s="111" t="s">
        <v>10</v>
      </c>
      <c r="B47" s="106" t="s">
        <v>30</v>
      </c>
      <c r="F47" s="11"/>
      <c r="AA47" s="114"/>
      <c r="AB47" s="2"/>
    </row>
    <row r="48" spans="1:31" ht="12.5" hidden="1" x14ac:dyDescent="0.25">
      <c r="A48" s="111" t="s">
        <v>31</v>
      </c>
      <c r="B48" s="106" t="s">
        <v>32</v>
      </c>
      <c r="AA48" s="114"/>
      <c r="AB48" s="115"/>
    </row>
    <row r="49" spans="1:31" hidden="1" x14ac:dyDescent="0.35">
      <c r="A49" s="111" t="s">
        <v>33</v>
      </c>
      <c r="B49" s="106" t="s">
        <v>34</v>
      </c>
      <c r="H49" s="63" t="s">
        <v>10</v>
      </c>
      <c r="I49" s="116"/>
      <c r="AA49" s="1"/>
      <c r="AB49" s="2"/>
    </row>
    <row r="50" spans="1:31" hidden="1" x14ac:dyDescent="0.35">
      <c r="B50" s="106" t="s">
        <v>35</v>
      </c>
      <c r="H50" s="111"/>
      <c r="I50" s="116" t="s">
        <v>36</v>
      </c>
      <c r="AA50" s="1"/>
      <c r="AB50" s="2"/>
    </row>
    <row r="51" spans="1:31" hidden="1" x14ac:dyDescent="0.35">
      <c r="H51" s="63" t="s">
        <v>31</v>
      </c>
      <c r="I51" s="116"/>
      <c r="AA51" s="114"/>
      <c r="AB51" s="2"/>
    </row>
    <row r="52" spans="1:31" hidden="1" x14ac:dyDescent="0.35">
      <c r="E52" s="117"/>
      <c r="F52" s="117"/>
      <c r="G52" s="117"/>
      <c r="H52" s="117"/>
      <c r="I52" s="118"/>
      <c r="AA52" s="114"/>
      <c r="AB52" s="2"/>
    </row>
    <row r="53" spans="1:31" hidden="1" x14ac:dyDescent="0.35">
      <c r="A53" s="111" t="s">
        <v>22</v>
      </c>
      <c r="B53" s="106" t="s">
        <v>37</v>
      </c>
      <c r="E53" s="117"/>
      <c r="F53" s="117"/>
      <c r="G53" s="117"/>
      <c r="H53" s="117"/>
      <c r="I53" s="118"/>
      <c r="AA53" s="114"/>
      <c r="AB53" s="2"/>
    </row>
    <row r="54" spans="1:31" hidden="1" x14ac:dyDescent="0.35">
      <c r="A54" s="111" t="s">
        <v>24</v>
      </c>
      <c r="B54" s="106" t="s">
        <v>38</v>
      </c>
      <c r="AA54" s="114"/>
      <c r="AB54" s="2"/>
    </row>
    <row r="55" spans="1:31" hidden="1" x14ac:dyDescent="0.35">
      <c r="A55" s="111" t="s">
        <v>10</v>
      </c>
      <c r="B55" s="106" t="s">
        <v>39</v>
      </c>
      <c r="E55" s="117"/>
      <c r="F55" s="117"/>
      <c r="G55" s="117"/>
      <c r="H55" s="117"/>
      <c r="I55" s="118"/>
      <c r="AA55" s="114"/>
      <c r="AB55" s="2"/>
    </row>
    <row r="56" spans="1:31" hidden="1" x14ac:dyDescent="0.35">
      <c r="A56" s="111" t="s">
        <v>31</v>
      </c>
      <c r="B56" s="106" t="s">
        <v>40</v>
      </c>
      <c r="E56" s="11"/>
      <c r="F56" s="11"/>
      <c r="G56" s="11"/>
      <c r="H56" s="11"/>
      <c r="I56" s="11"/>
      <c r="AA56" s="103"/>
      <c r="AB56" s="2"/>
    </row>
    <row r="57" spans="1:31" hidden="1" x14ac:dyDescent="0.35">
      <c r="A57" s="111" t="s">
        <v>33</v>
      </c>
      <c r="B57" s="106" t="s">
        <v>41</v>
      </c>
      <c r="E57" s="11"/>
      <c r="F57" s="11"/>
      <c r="G57" s="11"/>
      <c r="H57" s="11"/>
      <c r="I57" s="11"/>
      <c r="AA57" s="2"/>
      <c r="AB57" s="2"/>
    </row>
    <row r="58" spans="1:31" hidden="1" x14ac:dyDescent="0.35">
      <c r="A58" s="111" t="s">
        <v>42</v>
      </c>
      <c r="B58" s="106" t="s">
        <v>43</v>
      </c>
      <c r="E58" s="11"/>
      <c r="F58" s="11"/>
      <c r="G58" s="11"/>
      <c r="H58" s="11"/>
      <c r="I58" s="11"/>
      <c r="AA58" s="2"/>
      <c r="AB58" s="2"/>
    </row>
    <row r="59" spans="1:31" hidden="1" x14ac:dyDescent="0.35">
      <c r="B59" s="106" t="s">
        <v>44</v>
      </c>
      <c r="E59" s="11"/>
      <c r="F59" s="11"/>
      <c r="G59" s="11"/>
      <c r="H59" s="11"/>
      <c r="I59" s="11"/>
      <c r="AA59" s="2"/>
      <c r="AB59" s="2"/>
    </row>
    <row r="60" spans="1:31" x14ac:dyDescent="0.35">
      <c r="E60" s="11"/>
      <c r="F60" s="11"/>
      <c r="G60" s="11"/>
      <c r="H60" s="11"/>
      <c r="I60" s="11"/>
      <c r="M60" s="80"/>
      <c r="AA60" s="2"/>
      <c r="AB60" s="2"/>
      <c r="AE60" s="3"/>
    </row>
    <row r="61" spans="1:31" x14ac:dyDescent="0.35">
      <c r="D61" s="119"/>
      <c r="AA61" s="2"/>
      <c r="AB61" s="2"/>
      <c r="AE61" s="3"/>
    </row>
    <row r="62" spans="1:31" x14ac:dyDescent="0.35">
      <c r="AA62" s="2"/>
      <c r="AB62" s="2"/>
      <c r="AE62" s="3"/>
    </row>
    <row r="63" spans="1:31" x14ac:dyDescent="0.35">
      <c r="AA63" s="1"/>
      <c r="AB63" s="2"/>
      <c r="AE63" s="3"/>
    </row>
    <row r="64" spans="1:31" x14ac:dyDescent="0.35">
      <c r="A64" s="111"/>
      <c r="B64" s="106"/>
      <c r="AA64" s="1"/>
      <c r="AB64" s="2"/>
      <c r="AE64" s="3"/>
    </row>
    <row r="65" spans="1:31" x14ac:dyDescent="0.35">
      <c r="A65" s="111"/>
      <c r="B65" s="106"/>
      <c r="AA65" s="1"/>
      <c r="AB65" s="2"/>
      <c r="AE65" s="3"/>
    </row>
    <row r="66" spans="1:31" x14ac:dyDescent="0.35">
      <c r="B66" s="106"/>
      <c r="E66" s="11"/>
      <c r="F66" s="11"/>
      <c r="G66" s="11"/>
      <c r="H66" s="11"/>
      <c r="I66" s="11"/>
      <c r="AA66" s="1"/>
      <c r="AB66" s="2"/>
      <c r="AE66" s="3"/>
    </row>
    <row r="67" spans="1:31" x14ac:dyDescent="0.35">
      <c r="E67" s="11"/>
      <c r="F67" s="11"/>
      <c r="G67" s="11"/>
      <c r="H67" s="11"/>
      <c r="I67" s="11"/>
      <c r="AA67" s="1"/>
      <c r="AB67" s="2"/>
      <c r="AE67" s="3"/>
    </row>
    <row r="68" spans="1:31" x14ac:dyDescent="0.35">
      <c r="A68" s="111"/>
      <c r="B68" s="116"/>
      <c r="E68" s="63"/>
      <c r="G68" s="117"/>
      <c r="H68" s="117"/>
      <c r="I68" s="118"/>
      <c r="AA68" s="1"/>
      <c r="AB68" s="2"/>
      <c r="AE68" s="3"/>
    </row>
    <row r="69" spans="1:31" x14ac:dyDescent="0.35">
      <c r="A69" s="111"/>
      <c r="B69" s="116"/>
      <c r="E69" s="111"/>
      <c r="G69" s="117"/>
      <c r="H69" s="117"/>
      <c r="I69" s="118"/>
      <c r="AA69" s="1"/>
      <c r="AB69" s="2"/>
      <c r="AE69" s="3"/>
    </row>
    <row r="70" spans="1:31" x14ac:dyDescent="0.35">
      <c r="A70" s="111"/>
      <c r="B70" s="116"/>
      <c r="E70" s="111"/>
      <c r="G70" s="117"/>
      <c r="H70" s="117"/>
      <c r="I70" s="118"/>
      <c r="AA70" s="1"/>
      <c r="AB70" s="2"/>
      <c r="AE70" s="3"/>
    </row>
    <row r="71" spans="1:31" x14ac:dyDescent="0.35">
      <c r="E71" s="63"/>
      <c r="G71" s="117"/>
      <c r="H71" s="117"/>
      <c r="I71" s="118"/>
      <c r="AA71" s="1"/>
      <c r="AB71" s="2"/>
      <c r="AE71" s="3"/>
    </row>
    <row r="72" spans="1:31" x14ac:dyDescent="0.35">
      <c r="A72" s="111"/>
      <c r="B72" s="116"/>
      <c r="E72" s="111"/>
      <c r="F72" s="120"/>
      <c r="G72" s="117"/>
      <c r="H72" s="117"/>
      <c r="I72" s="118"/>
      <c r="AA72" s="1"/>
      <c r="AB72" s="2"/>
      <c r="AE72" s="3"/>
    </row>
    <row r="73" spans="1:31" x14ac:dyDescent="0.35">
      <c r="A73" s="111"/>
      <c r="B73" s="116"/>
      <c r="E73" s="111"/>
      <c r="F73" s="121"/>
      <c r="G73" s="117"/>
      <c r="H73" s="117"/>
      <c r="I73" s="118"/>
      <c r="AA73" s="1"/>
      <c r="AB73" s="2"/>
      <c r="AE73" s="3"/>
    </row>
    <row r="74" spans="1:31" x14ac:dyDescent="0.35">
      <c r="E74" s="11"/>
      <c r="F74" s="11"/>
      <c r="G74" s="11"/>
      <c r="H74" s="11"/>
      <c r="I74" s="11"/>
      <c r="AA74" s="1"/>
      <c r="AB74" s="2"/>
      <c r="AE74" s="3"/>
    </row>
    <row r="75" spans="1:31" x14ac:dyDescent="0.35">
      <c r="AE75" s="3"/>
    </row>
    <row r="76" spans="1:31" x14ac:dyDescent="0.35">
      <c r="AE76" s="3"/>
    </row>
    <row r="77" spans="1:31" x14ac:dyDescent="0.35">
      <c r="AE77" s="3"/>
    </row>
    <row r="78" spans="1:31" x14ac:dyDescent="0.35">
      <c r="AE78" s="3"/>
    </row>
    <row r="79" spans="1:31" x14ac:dyDescent="0.35">
      <c r="AE79" s="3"/>
    </row>
    <row r="80" spans="1:31" x14ac:dyDescent="0.35">
      <c r="AE80" s="3"/>
    </row>
    <row r="81" spans="31:31" x14ac:dyDescent="0.35">
      <c r="AE81" s="3"/>
    </row>
    <row r="82" spans="31:31" x14ac:dyDescent="0.35">
      <c r="AE82" s="3"/>
    </row>
    <row r="83" spans="31:31" x14ac:dyDescent="0.35">
      <c r="AE83" s="3"/>
    </row>
    <row r="84" spans="31:31" x14ac:dyDescent="0.35">
      <c r="AE84" s="3"/>
    </row>
    <row r="85" spans="31:31" x14ac:dyDescent="0.35">
      <c r="AE85" s="3"/>
    </row>
    <row r="86" spans="31:31" x14ac:dyDescent="0.35">
      <c r="AE86" s="3"/>
    </row>
    <row r="87" spans="31:31" x14ac:dyDescent="0.35">
      <c r="AE87" s="3"/>
    </row>
    <row r="88" spans="31:31" x14ac:dyDescent="0.35">
      <c r="AE88" s="3"/>
    </row>
    <row r="89" spans="31:31" x14ac:dyDescent="0.35">
      <c r="AE89" s="3"/>
    </row>
  </sheetData>
  <mergeCells count="5">
    <mergeCell ref="C9:D9"/>
    <mergeCell ref="F9:G9"/>
    <mergeCell ref="J9:K9"/>
    <mergeCell ref="M9:N9"/>
    <mergeCell ref="AA9:AB9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Segmentos Dic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Arango</dc:creator>
  <cp:lastModifiedBy>Carolina Arango</cp:lastModifiedBy>
  <dcterms:created xsi:type="dcterms:W3CDTF">2026-03-02T21:12:16Z</dcterms:created>
  <dcterms:modified xsi:type="dcterms:W3CDTF">2026-03-02T21:12:53Z</dcterms:modified>
</cp:coreProperties>
</file>